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90" windowWidth="14940" windowHeight="7830"/>
  </bookViews>
  <sheets>
    <sheet name="реестр" sheetId="4" r:id="rId1"/>
  </sheets>
  <definedNames>
    <definedName name="_xlnm._FilterDatabase" localSheetId="0" hidden="1">реестр!$A$155:$P$273</definedName>
    <definedName name="APPT" localSheetId="0">реестр!#REF!</definedName>
    <definedName name="FIO" localSheetId="0">реестр!#REF!</definedName>
    <definedName name="LAST_CELL" localSheetId="0">реестр!#REF!</definedName>
    <definedName name="SIGN" localSheetId="0">реестр!#REF!</definedName>
    <definedName name="_xlnm.Print_Titles" localSheetId="0">реестр!$5:$7</definedName>
    <definedName name="_xlnm.Print_Area" localSheetId="0">реестр!$A$1:$I$278</definedName>
  </definedNames>
  <calcPr calcId="145621"/>
</workbook>
</file>

<file path=xl/calcChain.xml><?xml version="1.0" encoding="utf-8"?>
<calcChain xmlns="http://schemas.openxmlformats.org/spreadsheetml/2006/main">
  <c r="D273" i="4" l="1"/>
  <c r="D270" i="4"/>
  <c r="D269" i="4" s="1"/>
  <c r="D266" i="4"/>
  <c r="D265" i="4" s="1"/>
  <c r="D263" i="4"/>
  <c r="D262" i="4" s="1"/>
  <c r="I258" i="4"/>
  <c r="H258" i="4"/>
  <c r="G258" i="4"/>
  <c r="F258" i="4"/>
  <c r="D255" i="4"/>
  <c r="D259" i="4"/>
  <c r="D257" i="4"/>
  <c r="I252" i="4"/>
  <c r="H252" i="4"/>
  <c r="G252" i="4"/>
  <c r="G251" i="4" s="1"/>
  <c r="F252" i="4"/>
  <c r="E252" i="4"/>
  <c r="I251" i="4"/>
  <c r="H251" i="4"/>
  <c r="F251" i="4"/>
  <c r="E251" i="4"/>
  <c r="D250" i="4"/>
  <c r="D253" i="4"/>
  <c r="D241" i="4"/>
  <c r="D235" i="4"/>
  <c r="D231" i="4"/>
  <c r="D229" i="4"/>
  <c r="D227" i="4"/>
  <c r="D223" i="4"/>
  <c r="D219" i="4"/>
  <c r="D211" i="4"/>
  <c r="D245" i="4"/>
  <c r="D243" i="4"/>
  <c r="D239" i="4"/>
  <c r="D237" i="4"/>
  <c r="D233" i="4"/>
  <c r="D225" i="4"/>
  <c r="D221" i="4"/>
  <c r="D213" i="4"/>
  <c r="D209" i="4"/>
  <c r="D207" i="4"/>
  <c r="D205" i="4"/>
  <c r="D200" i="4"/>
  <c r="D198" i="4"/>
  <c r="D196" i="4"/>
  <c r="D166" i="4"/>
  <c r="E164" i="4"/>
  <c r="F164" i="4"/>
  <c r="G164" i="4"/>
  <c r="H164" i="4"/>
  <c r="I164" i="4"/>
  <c r="D164" i="4"/>
  <c r="D249" i="4" l="1"/>
  <c r="D195" i="4"/>
  <c r="D190" i="4" l="1"/>
  <c r="D188" i="4"/>
  <c r="D186" i="4"/>
  <c r="D184" i="4"/>
  <c r="D182" i="4"/>
  <c r="D180" i="4"/>
  <c r="D178" i="4"/>
  <c r="D176" i="4"/>
  <c r="D174" i="4"/>
  <c r="D172" i="4"/>
  <c r="D162" i="4"/>
  <c r="D160" i="4"/>
  <c r="D158" i="4"/>
  <c r="D156" i="4"/>
  <c r="D151" i="4"/>
  <c r="D150" i="4" s="1"/>
  <c r="D145" i="4"/>
  <c r="D143" i="4"/>
  <c r="D131" i="4"/>
  <c r="D134" i="4"/>
  <c r="D128" i="4"/>
  <c r="D126" i="4"/>
  <c r="D124" i="4"/>
  <c r="D118" i="4"/>
  <c r="D115" i="4"/>
  <c r="D113" i="4"/>
  <c r="D111" i="4"/>
  <c r="D109" i="4"/>
  <c r="D105" i="4"/>
  <c r="D101" i="4"/>
  <c r="D96" i="4"/>
  <c r="E134" i="4"/>
  <c r="F134" i="4"/>
  <c r="G134" i="4"/>
  <c r="H134" i="4"/>
  <c r="I134" i="4"/>
  <c r="D92" i="4"/>
  <c r="D91" i="4" s="1"/>
  <c r="D89" i="4"/>
  <c r="D87" i="4"/>
  <c r="D86" i="4" s="1"/>
  <c r="D84" i="4"/>
  <c r="D83" i="4" s="1"/>
  <c r="D77" i="4"/>
  <c r="D76" i="4" s="1"/>
  <c r="D74" i="4"/>
  <c r="D73" i="4" s="1"/>
  <c r="D69" i="4"/>
  <c r="D66" i="4" s="1"/>
  <c r="D65" i="4" s="1"/>
  <c r="D63" i="4"/>
  <c r="D61" i="4"/>
  <c r="D57" i="4"/>
  <c r="D55" i="4"/>
  <c r="D53" i="4"/>
  <c r="D50" i="4"/>
  <c r="D47" i="4"/>
  <c r="D45" i="4"/>
  <c r="D42" i="4"/>
  <c r="D40" i="4"/>
  <c r="D37" i="4"/>
  <c r="D34" i="4"/>
  <c r="D32" i="4"/>
  <c r="D30" i="4"/>
  <c r="D27" i="4"/>
  <c r="D18" i="4"/>
  <c r="D20" i="4"/>
  <c r="D22" i="4"/>
  <c r="D24" i="4"/>
  <c r="D10" i="4"/>
  <c r="D9" i="4" s="1"/>
  <c r="D155" i="4" l="1"/>
  <c r="D148" i="4" s="1"/>
  <c r="D130" i="4"/>
  <c r="D142" i="4"/>
  <c r="D95" i="4"/>
  <c r="D82" i="4"/>
  <c r="D44" i="4"/>
  <c r="D39" i="4"/>
  <c r="D72" i="4"/>
  <c r="D60" i="4"/>
  <c r="D52" i="4"/>
  <c r="D36" i="4"/>
  <c r="D26" i="4"/>
  <c r="D17" i="4"/>
  <c r="D16" i="4" s="1"/>
  <c r="G53" i="4"/>
  <c r="D94" i="4" l="1"/>
  <c r="D149" i="4"/>
  <c r="D49" i="4"/>
  <c r="D8" i="4" s="1"/>
  <c r="H263" i="4"/>
  <c r="I263" i="4"/>
  <c r="G263" i="4"/>
  <c r="F188" i="4"/>
  <c r="G188" i="4"/>
  <c r="H188" i="4"/>
  <c r="I188" i="4"/>
  <c r="E188" i="4"/>
  <c r="F266" i="4" l="1"/>
  <c r="F265" i="4" s="1"/>
  <c r="G266" i="4"/>
  <c r="G265" i="4" s="1"/>
  <c r="H266" i="4"/>
  <c r="H265" i="4" s="1"/>
  <c r="I266" i="4"/>
  <c r="I265" i="4" s="1"/>
  <c r="E266" i="4"/>
  <c r="E265" i="4" s="1"/>
  <c r="I262" i="4"/>
  <c r="F259" i="4"/>
  <c r="G259" i="4"/>
  <c r="H259" i="4"/>
  <c r="I259" i="4"/>
  <c r="E259" i="4"/>
  <c r="F245" i="4"/>
  <c r="G245" i="4"/>
  <c r="H245" i="4"/>
  <c r="I245" i="4"/>
  <c r="E245" i="4"/>
  <c r="F151" i="4"/>
  <c r="G151" i="4"/>
  <c r="H151" i="4"/>
  <c r="I151" i="4"/>
  <c r="E151" i="4"/>
  <c r="F40" i="4"/>
  <c r="G40" i="4"/>
  <c r="H40" i="4"/>
  <c r="I40" i="4"/>
  <c r="F37" i="4"/>
  <c r="G37" i="4"/>
  <c r="H37" i="4"/>
  <c r="I37" i="4"/>
  <c r="F27" i="4"/>
  <c r="G27" i="4"/>
  <c r="H27" i="4"/>
  <c r="I27" i="4"/>
  <c r="F10" i="4"/>
  <c r="F9" i="4" s="1"/>
  <c r="G10" i="4"/>
  <c r="G9" i="4" s="1"/>
  <c r="H10" i="4"/>
  <c r="H9" i="4" s="1"/>
  <c r="I10" i="4"/>
  <c r="I9" i="4" s="1"/>
  <c r="H111" i="4" l="1"/>
  <c r="F124" i="4"/>
  <c r="G124" i="4"/>
  <c r="H124" i="4"/>
  <c r="I124" i="4"/>
  <c r="F131" i="4"/>
  <c r="G131" i="4"/>
  <c r="H131" i="4"/>
  <c r="I131" i="4"/>
  <c r="F128" i="4"/>
  <c r="G128" i="4"/>
  <c r="H128" i="4"/>
  <c r="I128" i="4"/>
  <c r="F118" i="4"/>
  <c r="G118" i="4"/>
  <c r="H118" i="4"/>
  <c r="I118" i="4"/>
  <c r="F115" i="4"/>
  <c r="G115" i="4"/>
  <c r="H115" i="4"/>
  <c r="I115" i="4"/>
  <c r="F113" i="4"/>
  <c r="G113" i="4"/>
  <c r="H113" i="4"/>
  <c r="I113" i="4"/>
  <c r="F111" i="4"/>
  <c r="G111" i="4"/>
  <c r="I111" i="4"/>
  <c r="F109" i="4"/>
  <c r="G109" i="4"/>
  <c r="H109" i="4"/>
  <c r="I109" i="4"/>
  <c r="F105" i="4"/>
  <c r="G105" i="4"/>
  <c r="H105" i="4"/>
  <c r="I105" i="4"/>
  <c r="F101" i="4"/>
  <c r="G101" i="4"/>
  <c r="H101" i="4"/>
  <c r="I101" i="4"/>
  <c r="F96" i="4"/>
  <c r="G96" i="4"/>
  <c r="H96" i="4"/>
  <c r="I96" i="4"/>
  <c r="E96" i="4"/>
  <c r="E131" i="4"/>
  <c r="G126" i="4"/>
  <c r="H126" i="4"/>
  <c r="I126" i="4"/>
  <c r="E126" i="4"/>
  <c r="E124" i="4"/>
  <c r="E118" i="4"/>
  <c r="E115" i="4"/>
  <c r="E105" i="4"/>
  <c r="E101" i="4"/>
  <c r="F89" i="4"/>
  <c r="G89" i="4"/>
  <c r="H89" i="4"/>
  <c r="I89" i="4"/>
  <c r="E89" i="4"/>
  <c r="H130" i="4" l="1"/>
  <c r="I95" i="4"/>
  <c r="H95" i="4"/>
  <c r="F130" i="4"/>
  <c r="G130" i="4"/>
  <c r="I130" i="4"/>
  <c r="F95" i="4"/>
  <c r="G95" i="4"/>
  <c r="F77" i="4"/>
  <c r="F63" i="4"/>
  <c r="G63" i="4"/>
  <c r="H63" i="4"/>
  <c r="I63" i="4"/>
  <c r="E63" i="4"/>
  <c r="F57" i="4"/>
  <c r="G57" i="4"/>
  <c r="H57" i="4"/>
  <c r="I57" i="4"/>
  <c r="E45" i="4"/>
  <c r="M46" i="4"/>
  <c r="N46" i="4"/>
  <c r="O46" i="4"/>
  <c r="L46" i="4"/>
  <c r="O43" i="4"/>
  <c r="N43" i="4"/>
  <c r="M43" i="4"/>
  <c r="L43" i="4"/>
  <c r="O41" i="4"/>
  <c r="N41" i="4"/>
  <c r="M41" i="4"/>
  <c r="L41" i="4"/>
  <c r="I24" i="4"/>
  <c r="F24" i="4"/>
  <c r="G24" i="4"/>
  <c r="H24" i="4"/>
  <c r="E24" i="4"/>
  <c r="F22" i="4"/>
  <c r="G22" i="4"/>
  <c r="H22" i="4"/>
  <c r="I22" i="4"/>
  <c r="E22" i="4"/>
  <c r="F20" i="4"/>
  <c r="G20" i="4"/>
  <c r="H20" i="4"/>
  <c r="I20" i="4"/>
  <c r="E20" i="4"/>
  <c r="F18" i="4"/>
  <c r="G18" i="4"/>
  <c r="H18" i="4"/>
  <c r="I18" i="4"/>
  <c r="E18" i="4"/>
  <c r="T10" i="4"/>
  <c r="E69" i="4"/>
  <c r="F69" i="4"/>
  <c r="G69" i="4"/>
  <c r="H69" i="4"/>
  <c r="I69" i="4"/>
  <c r="E57" i="4"/>
  <c r="E53" i="4"/>
  <c r="F53" i="4"/>
  <c r="H53" i="4"/>
  <c r="I53" i="4"/>
  <c r="E27" i="4"/>
  <c r="K30" i="4" s="1"/>
  <c r="I17" i="4" l="1"/>
  <c r="I16" i="4" s="1"/>
  <c r="F17" i="4"/>
  <c r="F16" i="4" s="1"/>
  <c r="H17" i="4"/>
  <c r="H16" i="4" s="1"/>
  <c r="G17" i="4"/>
  <c r="G16" i="4" s="1"/>
  <c r="G94" i="4"/>
  <c r="I94" i="4"/>
  <c r="H94" i="4"/>
  <c r="F94" i="4"/>
  <c r="L30" i="4"/>
  <c r="O30" i="4"/>
  <c r="N30" i="4"/>
  <c r="M30" i="4"/>
  <c r="K29" i="4"/>
  <c r="F162" i="4"/>
  <c r="G162" i="4"/>
  <c r="H162" i="4"/>
  <c r="I162" i="4"/>
  <c r="E162" i="4"/>
  <c r="F160" i="4"/>
  <c r="G160" i="4"/>
  <c r="H160" i="4"/>
  <c r="I160" i="4"/>
  <c r="E160" i="4"/>
  <c r="M29" i="4" l="1"/>
  <c r="L29" i="4"/>
  <c r="O29" i="4"/>
  <c r="N29" i="4"/>
  <c r="F257" i="4"/>
  <c r="G257" i="4"/>
  <c r="H257" i="4"/>
  <c r="I257" i="4"/>
  <c r="E257" i="4"/>
  <c r="F215" i="4"/>
  <c r="G215" i="4"/>
  <c r="H215" i="4"/>
  <c r="I215" i="4"/>
  <c r="E215" i="4"/>
  <c r="F190" i="4"/>
  <c r="G190" i="4"/>
  <c r="H190" i="4"/>
  <c r="I190" i="4"/>
  <c r="E190" i="4"/>
  <c r="F166" i="4"/>
  <c r="G166" i="4"/>
  <c r="H166" i="4"/>
  <c r="I166" i="4"/>
  <c r="E166" i="4"/>
  <c r="E168" i="4"/>
  <c r="G168" i="4"/>
  <c r="H168" i="4"/>
  <c r="I168" i="4"/>
  <c r="F143" i="4" l="1"/>
  <c r="G143" i="4"/>
  <c r="H143" i="4"/>
  <c r="I143" i="4"/>
  <c r="E143" i="4"/>
  <c r="E109" i="4"/>
  <c r="G77" i="4" l="1"/>
  <c r="H77" i="4"/>
  <c r="I77" i="4"/>
  <c r="E77" i="4"/>
  <c r="K71" i="4"/>
  <c r="O71" i="4" s="1"/>
  <c r="K70" i="4"/>
  <c r="O70" i="4" s="1"/>
  <c r="K68" i="4"/>
  <c r="O68" i="4" s="1"/>
  <c r="K67" i="4"/>
  <c r="O67" i="4" s="1"/>
  <c r="O69" i="4" s="1"/>
  <c r="L67" i="4" l="1"/>
  <c r="M67" i="4"/>
  <c r="N67" i="4"/>
  <c r="M68" i="4"/>
  <c r="N68" i="4"/>
  <c r="L68" i="4"/>
  <c r="N70" i="4"/>
  <c r="L70" i="4"/>
  <c r="M70" i="4"/>
  <c r="L71" i="4"/>
  <c r="M71" i="4"/>
  <c r="N71" i="4"/>
  <c r="K13" i="4"/>
  <c r="O13" i="4" s="1"/>
  <c r="Q10" i="4"/>
  <c r="R10" i="4"/>
  <c r="S10" i="4"/>
  <c r="E10" i="4"/>
  <c r="E74" i="4"/>
  <c r="G74" i="4"/>
  <c r="H74" i="4"/>
  <c r="I74" i="4"/>
  <c r="N13" i="4" l="1"/>
  <c r="L13" i="4"/>
  <c r="M13" i="4"/>
  <c r="K14" i="4"/>
  <c r="K15" i="4"/>
  <c r="K12" i="4"/>
  <c r="F250" i="4"/>
  <c r="G250" i="4"/>
  <c r="H250" i="4"/>
  <c r="I250" i="4"/>
  <c r="F253" i="4"/>
  <c r="G253" i="4"/>
  <c r="H253" i="4"/>
  <c r="I253" i="4"/>
  <c r="E253" i="4"/>
  <c r="E250" i="4"/>
  <c r="F92" i="4"/>
  <c r="F91" i="4" s="1"/>
  <c r="G92" i="4"/>
  <c r="G91" i="4" s="1"/>
  <c r="H92" i="4"/>
  <c r="H91" i="4" s="1"/>
  <c r="G84" i="4"/>
  <c r="H84" i="4"/>
  <c r="I84" i="4"/>
  <c r="G87" i="4"/>
  <c r="H87" i="4"/>
  <c r="H86" i="4" l="1"/>
  <c r="G86" i="4"/>
  <c r="M12" i="4"/>
  <c r="O12" i="4"/>
  <c r="L12" i="4"/>
  <c r="N12" i="4"/>
  <c r="O15" i="4"/>
  <c r="N15" i="4"/>
  <c r="M15" i="4"/>
  <c r="L15" i="4"/>
  <c r="Q15" i="4" s="1"/>
  <c r="L14" i="4"/>
  <c r="O14" i="4"/>
  <c r="N14" i="4"/>
  <c r="M14" i="4"/>
  <c r="F42" i="4" l="1"/>
  <c r="F39" i="4" s="1"/>
  <c r="F36" i="4" s="1"/>
  <c r="K11" i="4" l="1"/>
  <c r="F145" i="4"/>
  <c r="E130" i="4"/>
  <c r="K25" i="4" l="1"/>
  <c r="K23" i="4"/>
  <c r="K21" i="4"/>
  <c r="K19" i="4"/>
  <c r="O11" i="4"/>
  <c r="M11" i="4"/>
  <c r="L11" i="4"/>
  <c r="Q11" i="4" s="1"/>
  <c r="N11" i="4"/>
  <c r="F142" i="4"/>
  <c r="O19" i="4" l="1"/>
  <c r="N19" i="4"/>
  <c r="M19" i="4"/>
  <c r="O25" i="4"/>
  <c r="N25" i="4"/>
  <c r="M25" i="4"/>
  <c r="L25" i="4"/>
  <c r="L19" i="4"/>
  <c r="O21" i="4"/>
  <c r="N21" i="4"/>
  <c r="M21" i="4"/>
  <c r="L21" i="4"/>
  <c r="O23" i="4"/>
  <c r="N23" i="4"/>
  <c r="M23" i="4"/>
  <c r="L23" i="4"/>
  <c r="F84" i="4"/>
  <c r="P19" i="4" l="1"/>
  <c r="F270" i="4"/>
  <c r="F269" i="4" s="1"/>
  <c r="F263" i="4"/>
  <c r="F262" i="4" s="1"/>
  <c r="F243" i="4"/>
  <c r="F241" i="4"/>
  <c r="F239" i="4"/>
  <c r="F237" i="4"/>
  <c r="F235" i="4"/>
  <c r="F233" i="4"/>
  <c r="F231" i="4"/>
  <c r="F229" i="4"/>
  <c r="F227" i="4"/>
  <c r="F225" i="4"/>
  <c r="F223" i="4"/>
  <c r="F221" i="4"/>
  <c r="F219" i="4"/>
  <c r="F217" i="4"/>
  <c r="F213" i="4"/>
  <c r="F211" i="4"/>
  <c r="F209" i="4"/>
  <c r="F207" i="4"/>
  <c r="F205" i="4"/>
  <c r="F200" i="4"/>
  <c r="F198" i="4"/>
  <c r="F196" i="4"/>
  <c r="F186" i="4"/>
  <c r="F184" i="4"/>
  <c r="F182" i="4"/>
  <c r="F180" i="4"/>
  <c r="F178" i="4"/>
  <c r="F176" i="4"/>
  <c r="F174" i="4"/>
  <c r="F170" i="4"/>
  <c r="F158" i="4"/>
  <c r="F156" i="4"/>
  <c r="F150" i="4"/>
  <c r="F87" i="4"/>
  <c r="F83" i="4"/>
  <c r="F195" i="4" l="1"/>
  <c r="F82" i="4"/>
  <c r="F76" i="4"/>
  <c r="F73" i="4"/>
  <c r="F72" i="4" l="1"/>
  <c r="F255" i="4" l="1"/>
  <c r="G255" i="4"/>
  <c r="G249" i="4" s="1"/>
  <c r="H255" i="4"/>
  <c r="I255" i="4"/>
  <c r="E255" i="4"/>
  <c r="F172" i="4"/>
  <c r="F155" i="4" s="1"/>
  <c r="G172" i="4"/>
  <c r="H172" i="4"/>
  <c r="I172" i="4"/>
  <c r="E172" i="4"/>
  <c r="H249" i="4" l="1"/>
  <c r="I249" i="4"/>
  <c r="E249" i="4"/>
  <c r="F249" i="4"/>
  <c r="F148" i="4" s="1"/>
  <c r="F66" i="4"/>
  <c r="F61" i="4"/>
  <c r="F60" i="4" s="1"/>
  <c r="F30" i="4"/>
  <c r="F32" i="4"/>
  <c r="F34" i="4"/>
  <c r="F45" i="4"/>
  <c r="F47" i="4"/>
  <c r="F50" i="4"/>
  <c r="F55" i="4"/>
  <c r="F26" i="4" l="1"/>
  <c r="F149" i="4"/>
  <c r="F65" i="4"/>
  <c r="T11" i="4"/>
  <c r="T12" i="4" s="1"/>
  <c r="F52" i="4"/>
  <c r="F49" i="4" s="1"/>
  <c r="F44" i="4"/>
  <c r="I270" i="4"/>
  <c r="I269" i="4" s="1"/>
  <c r="I243" i="4"/>
  <c r="I241" i="4"/>
  <c r="I239" i="4"/>
  <c r="I237" i="4"/>
  <c r="I235" i="4"/>
  <c r="I233" i="4"/>
  <c r="I231" i="4"/>
  <c r="I229" i="4"/>
  <c r="I227" i="4"/>
  <c r="I225" i="4"/>
  <c r="I223" i="4"/>
  <c r="I221" i="4"/>
  <c r="I219" i="4"/>
  <c r="I217" i="4"/>
  <c r="I213" i="4"/>
  <c r="I211" i="4"/>
  <c r="I209" i="4"/>
  <c r="I207" i="4"/>
  <c r="I205" i="4"/>
  <c r="I200" i="4"/>
  <c r="I198" i="4"/>
  <c r="I196" i="4"/>
  <c r="I186" i="4"/>
  <c r="I184" i="4"/>
  <c r="I182" i="4"/>
  <c r="I180" i="4"/>
  <c r="I178" i="4"/>
  <c r="I176" i="4"/>
  <c r="I174" i="4"/>
  <c r="I170" i="4"/>
  <c r="I158" i="4"/>
  <c r="I156" i="4"/>
  <c r="I150" i="4"/>
  <c r="I145" i="4"/>
  <c r="I92" i="4"/>
  <c r="I91" i="4" s="1"/>
  <c r="I87" i="4"/>
  <c r="I83" i="4"/>
  <c r="I76" i="4"/>
  <c r="I73" i="4"/>
  <c r="I66" i="4"/>
  <c r="I65" i="4" s="1"/>
  <c r="I61" i="4"/>
  <c r="I60" i="4" s="1"/>
  <c r="I55" i="4"/>
  <c r="I50" i="4"/>
  <c r="I47" i="4"/>
  <c r="I45" i="4"/>
  <c r="I42" i="4"/>
  <c r="I39" i="4" s="1"/>
  <c r="I36" i="4" s="1"/>
  <c r="I34" i="4"/>
  <c r="I32" i="4"/>
  <c r="I30" i="4"/>
  <c r="I155" i="4" l="1"/>
  <c r="I26" i="4"/>
  <c r="F8" i="4"/>
  <c r="M5" i="4" s="1"/>
  <c r="I86" i="4"/>
  <c r="I195" i="4"/>
  <c r="I72" i="4"/>
  <c r="I142" i="4"/>
  <c r="I44" i="4"/>
  <c r="I52" i="4"/>
  <c r="I49" i="4" s="1"/>
  <c r="I148" i="4" l="1"/>
  <c r="I82" i="4"/>
  <c r="I8" i="4" s="1"/>
  <c r="F273" i="4"/>
  <c r="I149" i="4"/>
  <c r="G32" i="4"/>
  <c r="H32" i="4"/>
  <c r="G30" i="4"/>
  <c r="H30" i="4"/>
  <c r="E30" i="4"/>
  <c r="E32" i="4"/>
  <c r="G186" i="4"/>
  <c r="H186" i="4"/>
  <c r="E186" i="4"/>
  <c r="G174" i="4"/>
  <c r="H174" i="4"/>
  <c r="E174" i="4"/>
  <c r="I273" i="4" l="1"/>
  <c r="G270" i="4" l="1"/>
  <c r="H270" i="4"/>
  <c r="E270" i="4"/>
  <c r="G262" i="4"/>
  <c r="H262" i="4"/>
  <c r="E263" i="4"/>
  <c r="E262" i="4" s="1"/>
  <c r="G237" i="4"/>
  <c r="H237" i="4"/>
  <c r="E237" i="4"/>
  <c r="G233" i="4"/>
  <c r="H233" i="4"/>
  <c r="E233" i="4"/>
  <c r="G231" i="4"/>
  <c r="H231" i="4"/>
  <c r="E231" i="4"/>
  <c r="G243" i="4"/>
  <c r="H243" i="4"/>
  <c r="E243" i="4"/>
  <c r="G241" i="4"/>
  <c r="H241" i="4"/>
  <c r="E241" i="4"/>
  <c r="G239" i="4"/>
  <c r="H239" i="4"/>
  <c r="E239" i="4"/>
  <c r="G235" i="4"/>
  <c r="H235" i="4"/>
  <c r="E235" i="4"/>
  <c r="G229" i="4"/>
  <c r="H229" i="4"/>
  <c r="E229" i="4"/>
  <c r="G227" i="4"/>
  <c r="H227" i="4"/>
  <c r="E227" i="4"/>
  <c r="G225" i="4"/>
  <c r="H225" i="4"/>
  <c r="E225" i="4"/>
  <c r="G223" i="4"/>
  <c r="H223" i="4"/>
  <c r="E223" i="4"/>
  <c r="G221" i="4"/>
  <c r="H221" i="4"/>
  <c r="E221" i="4"/>
  <c r="G219" i="4"/>
  <c r="H219" i="4"/>
  <c r="E219" i="4"/>
  <c r="G217" i="4"/>
  <c r="H217" i="4"/>
  <c r="E217" i="4"/>
  <c r="G213" i="4"/>
  <c r="H213" i="4"/>
  <c r="E213" i="4"/>
  <c r="G211" i="4"/>
  <c r="H211" i="4"/>
  <c r="E211" i="4"/>
  <c r="G209" i="4"/>
  <c r="H209" i="4"/>
  <c r="E209" i="4"/>
  <c r="G207" i="4"/>
  <c r="H207" i="4"/>
  <c r="E207" i="4"/>
  <c r="G205" i="4"/>
  <c r="H205" i="4"/>
  <c r="E205" i="4"/>
  <c r="G200" i="4"/>
  <c r="H200" i="4"/>
  <c r="E200" i="4"/>
  <c r="G198" i="4"/>
  <c r="H198" i="4"/>
  <c r="E198" i="4"/>
  <c r="G196" i="4"/>
  <c r="H196" i="4"/>
  <c r="E196" i="4"/>
  <c r="G184" i="4"/>
  <c r="H184" i="4"/>
  <c r="E184" i="4"/>
  <c r="G182" i="4"/>
  <c r="H182" i="4"/>
  <c r="E182" i="4"/>
  <c r="G180" i="4"/>
  <c r="H180" i="4"/>
  <c r="E180" i="4"/>
  <c r="G178" i="4"/>
  <c r="H178" i="4"/>
  <c r="E178" i="4"/>
  <c r="G176" i="4"/>
  <c r="H176" i="4"/>
  <c r="E176" i="4"/>
  <c r="E195" i="4" l="1"/>
  <c r="H195" i="4"/>
  <c r="G195" i="4"/>
  <c r="G170" i="4"/>
  <c r="H170" i="4"/>
  <c r="E170" i="4"/>
  <c r="G158" i="4"/>
  <c r="H158" i="4"/>
  <c r="E158" i="4"/>
  <c r="G156" i="4"/>
  <c r="H156" i="4"/>
  <c r="E156" i="4"/>
  <c r="E111" i="4"/>
  <c r="G145" i="4"/>
  <c r="H145" i="4"/>
  <c r="E145" i="4"/>
  <c r="E128" i="4"/>
  <c r="E113" i="4"/>
  <c r="E155" i="4" l="1"/>
  <c r="G155" i="4"/>
  <c r="K156" i="4" s="1"/>
  <c r="H155" i="4"/>
  <c r="E95" i="4"/>
  <c r="E94" i="4" s="1"/>
  <c r="E142" i="4"/>
  <c r="G142" i="4"/>
  <c r="H142" i="4"/>
  <c r="E92" i="4"/>
  <c r="E91" i="4" s="1"/>
  <c r="E87" i="4"/>
  <c r="G83" i="4"/>
  <c r="H83" i="4"/>
  <c r="E84" i="4"/>
  <c r="E83" i="4" s="1"/>
  <c r="G76" i="4"/>
  <c r="H76" i="4"/>
  <c r="E76" i="4"/>
  <c r="G73" i="4"/>
  <c r="H73" i="4"/>
  <c r="E73" i="4"/>
  <c r="G61" i="4"/>
  <c r="G60" i="4" s="1"/>
  <c r="H61" i="4"/>
  <c r="H60" i="4" s="1"/>
  <c r="E61" i="4"/>
  <c r="E60" i="4" s="1"/>
  <c r="G55" i="4"/>
  <c r="H55" i="4"/>
  <c r="E55" i="4"/>
  <c r="G50" i="4"/>
  <c r="H50" i="4"/>
  <c r="E50" i="4"/>
  <c r="G47" i="4"/>
  <c r="H47" i="4"/>
  <c r="E47" i="4"/>
  <c r="G45" i="4"/>
  <c r="H45" i="4"/>
  <c r="G42" i="4"/>
  <c r="G39" i="4" s="1"/>
  <c r="G36" i="4" s="1"/>
  <c r="H42" i="4"/>
  <c r="H39" i="4" s="1"/>
  <c r="H36" i="4" s="1"/>
  <c r="E42" i="4"/>
  <c r="E40" i="4"/>
  <c r="E37" i="4"/>
  <c r="G34" i="4"/>
  <c r="G26" i="4" s="1"/>
  <c r="H34" i="4"/>
  <c r="H26" i="4" s="1"/>
  <c r="E34" i="4"/>
  <c r="E26" i="4" s="1"/>
  <c r="E86" i="4" l="1"/>
  <c r="G44" i="4"/>
  <c r="E44" i="4"/>
  <c r="H44" i="4"/>
  <c r="E52" i="4"/>
  <c r="E49" i="4" s="1"/>
  <c r="H52" i="4"/>
  <c r="H49" i="4" s="1"/>
  <c r="G52" i="4"/>
  <c r="G49" i="4" s="1"/>
  <c r="E39" i="4"/>
  <c r="E17" i="4" l="1"/>
  <c r="E36" i="4"/>
  <c r="G66" i="4" l="1"/>
  <c r="H66" i="4"/>
  <c r="E66" i="4"/>
  <c r="E72" i="4" l="1"/>
  <c r="G269" i="4" l="1"/>
  <c r="H269" i="4"/>
  <c r="E269" i="4"/>
  <c r="G150" i="4"/>
  <c r="H150" i="4"/>
  <c r="E150" i="4"/>
  <c r="E9" i="4"/>
  <c r="G65" i="4"/>
  <c r="H65" i="4"/>
  <c r="E16" i="4"/>
  <c r="E65" i="4"/>
  <c r="E82" i="4"/>
  <c r="H148" i="4" l="1"/>
  <c r="G148" i="4"/>
  <c r="E148" i="4"/>
  <c r="E149" i="4"/>
  <c r="H149" i="4"/>
  <c r="G149" i="4"/>
  <c r="E8" i="4"/>
  <c r="G72" i="4"/>
  <c r="H72" i="4"/>
  <c r="H82" i="4"/>
  <c r="G82" i="4"/>
  <c r="G8" i="4" l="1"/>
  <c r="G273" i="4" s="1"/>
  <c r="H8" i="4"/>
  <c r="H273" i="4" s="1"/>
  <c r="E273" i="4"/>
</calcChain>
</file>

<file path=xl/sharedStrings.xml><?xml version="1.0" encoding="utf-8"?>
<sst xmlns="http://schemas.openxmlformats.org/spreadsheetml/2006/main" count="829" uniqueCount="510">
  <si>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</si>
  <si>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</si>
  <si>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</si>
  <si>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</si>
  <si>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</si>
  <si>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</si>
  <si>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</si>
  <si>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</si>
  <si>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на государственную регистрацию актов гражданского состояния</t>
  </si>
  <si>
    <t>2 02 35380 00 0000 151</t>
  </si>
  <si>
    <t>2 02 39999 00 0000 151</t>
  </si>
  <si>
    <t>Прочие субвенции</t>
  </si>
  <si>
    <t>2 19 00000 00 0000 000</t>
  </si>
  <si>
    <t>2 02 00000 00 0000 000</t>
  </si>
  <si>
    <t>1 17 05000 00 0000 180</t>
  </si>
  <si>
    <t>1 17 01000 00 0000 180</t>
  </si>
  <si>
    <t>1 17 00000 00 0000 000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</si>
  <si>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</si>
  <si>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</si>
  <si>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</si>
  <si>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</si>
  <si>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</si>
  <si>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</si>
  <si>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</si>
  <si>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</si>
  <si>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</si>
  <si>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</si>
  <si>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</si>
  <si>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</si>
  <si>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</si>
  <si>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</si>
  <si>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1 08 00000 00 0000 000</t>
  </si>
  <si>
    <t>1 11 00000 00 0000 000</t>
  </si>
  <si>
    <t>1 11 05000 00 0000 120</t>
  </si>
  <si>
    <t>1 11 05020 00 0000 120</t>
  </si>
  <si>
    <t>1 11 05030 00 0000 120</t>
  </si>
  <si>
    <t>1 12 00000 00 0000 000</t>
  </si>
  <si>
    <t>1 12 01010 01 0000 120</t>
  </si>
  <si>
    <t>1 12 01030 01 0000 120</t>
  </si>
  <si>
    <t>1 12 01040 01 0000 120</t>
  </si>
  <si>
    <t>1 13 00000 00 0000 000</t>
  </si>
  <si>
    <t>1 13 01000 00 0000 130</t>
  </si>
  <si>
    <t>1 13 02000 00 0000 130</t>
  </si>
  <si>
    <t>1 14 00000 00 0000 000</t>
  </si>
  <si>
    <t>1 14 06000 00 0000 430</t>
  </si>
  <si>
    <t>1 16 00000 00 0000 000</t>
  </si>
  <si>
    <t>1</t>
  </si>
  <si>
    <t>2</t>
  </si>
  <si>
    <t>3</t>
  </si>
  <si>
    <t>4</t>
  </si>
  <si>
    <t>7</t>
  </si>
  <si>
    <t>8</t>
  </si>
  <si>
    <t>Плата за выбросы загрязняющих веществ в атмосферный воздух стационарными объектами</t>
  </si>
  <si>
    <t>2 00 00000 00 0000 000</t>
  </si>
  <si>
    <t>1 14 02000 00 0000 000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</si>
  <si>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</si>
  <si>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</si>
  <si>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</si>
  <si>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</si>
  <si>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</si>
  <si>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</si>
  <si>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</si>
  <si>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</si>
  <si>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</si>
  <si>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</si>
  <si>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1 08 07100 01 0000 110</t>
  </si>
  <si>
    <t>Государственная пошлина за выдачу и обмен паспорта гражданина Российской Федерации</t>
  </si>
  <si>
    <t>1 08 07150 01 0000 110</t>
  </si>
  <si>
    <t>Государственная пошлина за выдачу разрешения на установку рекламной конструкции</t>
  </si>
  <si>
    <t>850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</si>
  <si>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</si>
  <si>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</si>
  <si>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</si>
  <si>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</si>
  <si>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</si>
  <si>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</si>
  <si>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872</t>
  </si>
  <si>
    <t>873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</si>
  <si>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</si>
  <si>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</si>
  <si>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КВД</t>
  </si>
  <si>
    <t>Гл. администратор</t>
  </si>
  <si>
    <t>Наименование КВД</t>
  </si>
  <si>
    <t>Итого</t>
  </si>
  <si>
    <t>000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</si>
  <si>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</si>
  <si>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</si>
  <si>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</si>
  <si>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</si>
  <si>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</si>
  <si>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</si>
  <si>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</si>
  <si>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</si>
  <si>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</si>
  <si>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</si>
  <si>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</si>
  <si>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</si>
  <si>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</si>
  <si>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</si>
  <si>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</si>
  <si>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048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</si>
  <si>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</si>
  <si>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</si>
  <si>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</si>
  <si>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</si>
  <si>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</si>
  <si>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</si>
  <si>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188</t>
  </si>
  <si>
    <t>Невыясненные поступления</t>
  </si>
  <si>
    <t>Прочие неналоговые доходы</t>
  </si>
  <si>
    <t>Прогноз доходов бюджета</t>
  </si>
  <si>
    <t>Дотации на выравнивание бюджетной обеспеченности</t>
  </si>
  <si>
    <t>861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</si>
  <si>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</si>
  <si>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</si>
  <si>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871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</si>
  <si>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</si>
  <si>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</si>
  <si>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</si>
  <si>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</si>
  <si>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</si>
  <si>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</si>
  <si>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1 12 01000 01 0000 120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</si>
  <si>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</si>
  <si>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</si>
  <si>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</si>
  <si>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</si>
  <si>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</si>
  <si>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</si>
  <si>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</si>
  <si>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</si>
  <si>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</si>
  <si>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</si>
  <si>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</si>
  <si>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</si>
  <si>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</si>
  <si>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</si>
  <si>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</si>
  <si>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</si>
  <si>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</si>
  <si>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</si>
  <si>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</si>
  <si>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</si>
  <si>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</si>
  <si>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</si>
  <si>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</si>
  <si>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</si>
  <si>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</si>
  <si>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</si>
  <si>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</si>
  <si>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</si>
  <si>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</si>
  <si>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</si>
  <si>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</si>
  <si>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</si>
  <si>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</si>
  <si>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</si>
  <si>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</si>
  <si>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</si>
  <si>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</si>
  <si>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</si>
  <si>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Плата за размещение твердых коммунальных отходов</t>
  </si>
  <si>
    <t>1 12 01042 01 0000 120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</si>
  <si>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</si>
  <si>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</si>
  <si>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</si>
  <si>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</si>
  <si>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1 13 02990 00 0000 130</t>
  </si>
  <si>
    <t>1 13 02994 04 0000 130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</si>
  <si>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</si>
  <si>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</si>
  <si>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</si>
  <si>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</si>
  <si>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</si>
  <si>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</si>
  <si>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</si>
  <si>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</si>
  <si>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</si>
  <si>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</si>
  <si>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</si>
  <si>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</si>
  <si>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</si>
  <si>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</si>
  <si>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</si>
  <si>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Невыясненные поступления, зачисляемые в бюджеты городских округов</t>
  </si>
  <si>
    <t>1 17 01040 04 0000 180</t>
  </si>
  <si>
    <t>1 17 05040 04 0000 180</t>
  </si>
  <si>
    <t>Прочие неналоговые доходы бюджетов городских округов</t>
  </si>
  <si>
    <t>2 02 15001 04 0000 150</t>
  </si>
  <si>
    <t>Дотации бюджетам городских округов на выравнивание бюджетной обеспеченности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</si>
  <si>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</si>
  <si>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</si>
  <si>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</si>
  <si>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</si>
  <si>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</si>
  <si>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</si>
  <si>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2 02 25467 00 0000 150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</si>
  <si>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</si>
  <si>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</si>
  <si>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</si>
  <si>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2 02 25519 00 0000 150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</si>
  <si>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</si>
  <si>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</si>
  <si>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</si>
  <si>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</si>
  <si>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2 02 29999 00 0000 150</t>
  </si>
  <si>
    <t>2 02 29999 04 0000 150</t>
  </si>
  <si>
    <t>Прочие субсидии бюджетам городских округов</t>
  </si>
  <si>
    <t>2 02 25519 04 0000 150</t>
  </si>
  <si>
    <t>Субсидия бюджетам городских округов на поддержку отрасли культуры</t>
  </si>
  <si>
    <t>2 02 30000 00 0000 150</t>
  </si>
  <si>
    <t>2 02 30021 00 0000 150</t>
  </si>
  <si>
    <t>2 02 20000 00 0000 150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</si>
  <si>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</si>
  <si>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</si>
  <si>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2 02 10000 00 0000 150</t>
  </si>
  <si>
    <t>2 02 15001 00 0000 150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</si>
  <si>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</si>
  <si>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</si>
  <si>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2 02 30022 00 0000 150</t>
  </si>
  <si>
    <t>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</si>
  <si>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</si>
  <si>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2 02 30024 00 0000 150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</si>
  <si>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</si>
  <si>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</si>
  <si>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2 02 30027 00 0000 150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</si>
  <si>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</si>
  <si>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</si>
  <si>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2 02 30029 00 0000 150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</si>
  <si>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</si>
  <si>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</si>
  <si>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</si>
  <si>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</si>
  <si>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</si>
  <si>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2 02 35084 00 0000 150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</si>
  <si>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</si>
  <si>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</si>
  <si>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</si>
  <si>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</si>
  <si>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</si>
  <si>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</si>
  <si>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</si>
  <si>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2 02 35137 04 0000 150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</si>
  <si>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</si>
  <si>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</si>
  <si>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</si>
  <si>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</si>
  <si>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</si>
  <si>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</si>
  <si>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</si>
  <si>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</si>
  <si>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2 02 35250 00 0000 150</t>
  </si>
  <si>
    <t>2 02 35250 04 0000 150</t>
  </si>
  <si>
    <t>Субвенции бюджетам городских округов на оплату жилищно-коммунальных услуг отдельным категориям граждан</t>
  </si>
  <si>
    <t>2 02 35260 00 0000 150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</si>
  <si>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</si>
  <si>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</si>
  <si>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2 02 35280 04 0000 150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</si>
  <si>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</si>
  <si>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</si>
  <si>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</si>
  <si>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2 02 35462 00 0000 150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</si>
  <si>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</si>
  <si>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</si>
  <si>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2 02 35930 00 0000 150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</si>
  <si>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</si>
  <si>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</si>
  <si>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2 02 39999 04 0000 150</t>
  </si>
  <si>
    <t>Прочие субвенции бюджетам городских округов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</si>
  <si>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</si>
  <si>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</si>
  <si>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</si>
  <si>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</si>
  <si>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</si>
  <si>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</si>
  <si>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</si>
  <si>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</si>
  <si>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</si>
  <si>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</si>
  <si>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</si>
  <si>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</si>
  <si>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2 02 25555 00 0000 150</t>
  </si>
  <si>
    <t>Субсидии бюджетам на реализацию программ формирования современной городской среды</t>
  </si>
  <si>
    <t>2 0225555 04 0000 150</t>
  </si>
  <si>
    <t>Субсидии бюджетам городских округов на реализацию программ формирования современной городской среды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</si>
  <si>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</si>
  <si>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</si>
  <si>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</si>
  <si>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</si>
  <si>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</si>
  <si>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</si>
  <si>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</si>
  <si>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</si>
  <si>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</si>
  <si>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</si>
  <si>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</si>
  <si>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</si>
  <si>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</si>
  <si>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</si>
  <si>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</si>
  <si>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</si>
  <si>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</si>
  <si>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</si>
  <si>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</si>
  <si>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</si>
  <si>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</si>
  <si>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</si>
  <si>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</si>
  <si>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</si>
  <si>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</si>
  <si>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</si>
  <si>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</si>
  <si>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</si>
  <si>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</si>
  <si>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</si>
  <si>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</si>
  <si>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</si>
  <si>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</si>
  <si>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</si>
  <si>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</si>
  <si>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</si>
  <si>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</si>
  <si>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</si>
  <si>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853</t>
  </si>
  <si>
    <t>141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</si>
  <si>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</si>
  <si>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тыс. рублей</t>
  </si>
  <si>
    <t>1 16 01000 01 0000 140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</si>
  <si>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</si>
  <si>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</si>
  <si>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</si>
  <si>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</si>
  <si>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</si>
  <si>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1 16 01073 01 0000 140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</si>
  <si>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</si>
  <si>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</si>
  <si>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</si>
  <si>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</si>
  <si>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</si>
  <si>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</si>
  <si>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</si>
  <si>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</si>
  <si>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1 16 02000 02 0000 140</t>
  </si>
  <si>
    <t>1 16 02020 02 0000 140</t>
  </si>
  <si>
    <t>1 16 10000 00 0000 140</t>
  </si>
  <si>
    <t>1 16 10123 01 0000 140</t>
  </si>
  <si>
    <t>1 16 10120 00 0000 140</t>
  </si>
  <si>
    <t>1 16 10129 01 0000 140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</si>
  <si>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</si>
  <si>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</si>
  <si>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</si>
  <si>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</si>
  <si>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</si>
  <si>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</si>
  <si>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Субсидии бюджетам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</si>
  <si>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</si>
  <si>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</si>
  <si>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</si>
  <si>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</si>
  <si>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</si>
  <si>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</si>
  <si>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</si>
  <si>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осуществление ежемесячных выплат на детей в возрасте от трех до семи лет включительно</t>
  </si>
  <si>
    <t>2 02 35302 00 0000 150</t>
  </si>
  <si>
    <t>2 02 35302 04 0000 150</t>
  </si>
  <si>
    <t>Субвенции бюджетам городских округов на выплату ежемесячного денеежного вознаграждения за класмсное руководствопедагогическим работникам государственных и муниципальных общеобразовательных организаций</t>
  </si>
  <si>
    <t>2 02 35303 00 0000 150</t>
  </si>
  <si>
    <t>2 02 35303 04 0000 150</t>
  </si>
  <si>
    <t>Субвенции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</si>
  <si>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2 02 35404 00 0000 150</t>
  </si>
  <si>
    <t>2 02 35404 04 0000 150</t>
  </si>
  <si>
    <t xml:space="preserve">850 </t>
  </si>
  <si>
    <t xml:space="preserve"> М.М. Гребенкина               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</si>
  <si>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</si>
  <si>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</si>
  <si>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</si>
  <si>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</si>
  <si>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</si>
  <si>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</si>
  <si>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</si>
  <si>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>Субсидии бюджетам городских округов на обеспечение комплексного развития сельских территорий</t>
  </si>
  <si>
    <t>810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</si>
  <si>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</si>
  <si>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</si>
  <si>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</si>
  <si>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</si>
  <si>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</si>
  <si>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</si>
  <si>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</si>
  <si>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</si>
  <si>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</si>
  <si>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321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</si>
  <si>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</si>
  <si>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</si>
  <si>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</si>
  <si>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</si>
  <si>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2 02 49999 00 0000 150</t>
  </si>
  <si>
    <t>Прочие межбюджетные трансферты, передаваемые бюджетам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</si>
  <si>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</si>
  <si>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</si>
  <si>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виртуальных концертных залов</t>
  </si>
  <si>
    <t>2 02 45453 00 0000 150</t>
  </si>
  <si>
    <t>2 02 25453 04 0000 150</t>
  </si>
  <si>
    <t>Межбюджетные трансферты, передаваемые бюджетам городских округов на создание виртуальных концертных залов</t>
  </si>
  <si>
    <t>6</t>
  </si>
  <si>
    <t>9</t>
  </si>
  <si>
    <t>1 05 01000 00 0000 110</t>
  </si>
  <si>
    <t>Налог, взимаемый в связи с применением упрощенной системы налогообложения</t>
  </si>
  <si>
    <t>1 01 02080 01  0000 110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</si>
  <si>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</si>
  <si>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</si>
  <si>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</si>
  <si>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</si>
  <si>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1 16 07010  04 0000 140</t>
  </si>
  <si>
    <t>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</si>
  <si>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</si>
  <si>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</si>
  <si>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</si>
  <si>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</si>
  <si>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</si>
  <si>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</si>
  <si>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</si>
  <si>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</si>
  <si>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</si>
  <si>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2 02 45424 00 0000 150</t>
  </si>
  <si>
    <t>2 02 45424 04 0000 150</t>
  </si>
  <si>
    <t>2 02 25065 00 0000 150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</si>
  <si>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</si>
  <si>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</si>
  <si>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</si>
  <si>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2 02 25081 00 0000 150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</si>
  <si>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</si>
  <si>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</si>
  <si>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</si>
  <si>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851</t>
  </si>
  <si>
    <t>на 2023 г.</t>
  </si>
  <si>
    <t xml:space="preserve">на 2024 г. </t>
  </si>
  <si>
    <t>на 2025 г.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</si>
  <si>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</si>
  <si>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</si>
  <si>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</si>
  <si>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</si>
  <si>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Председатель комитета  финансов и бюджетной</t>
  </si>
  <si>
    <t xml:space="preserve">политики администрации Алексеевского городского округа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</si>
  <si>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</si>
  <si>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</si>
  <si>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</si>
  <si>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1 14 06024 04 0000 430</t>
  </si>
  <si>
    <t>817</t>
  </si>
  <si>
    <t>852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</si>
  <si>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</si>
  <si>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</si>
  <si>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</si>
  <si>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1 16 07090 04 0 000 140</t>
  </si>
  <si>
    <t>Субсидии бюджетам на закупку контейнеров для раздельного накопления твердых коммунальных отходов</t>
  </si>
  <si>
    <t>Субсидии бюджетам городских округов на закупку контейнеров для раздельного накопления твердых коммунальных отходов</t>
  </si>
  <si>
    <t>2 02 25269 00 0000 150</t>
  </si>
  <si>
    <t>2 02 25269 04 0000 150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</si>
  <si>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</si>
  <si>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</si>
  <si>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</si>
  <si>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</si>
  <si>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2 02 45784 00 0000 150</t>
  </si>
  <si>
    <t>2 02 45784 04 0000 150</t>
  </si>
  <si>
    <t>Безвозмездные поступления от негосударственных организаций в бюджеты городских округов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</si>
  <si>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</si>
  <si>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</si>
  <si>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380,5</t>
  </si>
  <si>
    <t>2 04 00000 00 0000 000</t>
  </si>
  <si>
    <t>2 04 04000 04 0000 150</t>
  </si>
  <si>
    <t>2 04 04010 04 0000 150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</si>
  <si>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</si>
  <si>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</si>
  <si>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</si>
  <si>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</si>
  <si>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2 18 04000 04 0000 150</t>
  </si>
  <si>
    <t>2 18 04010 04 0000 150</t>
  </si>
  <si>
    <t>306,7</t>
  </si>
  <si>
    <t>12</t>
  </si>
  <si>
    <t xml:space="preserve">1 11 09080 00 0000 120 </t>
  </si>
  <si>
    <t>Субсидии бюджетам городских округов на реконструкцию и капитальный ремонт муниципальных музеев</t>
  </si>
  <si>
    <t>2 0225597 04 0000 150</t>
  </si>
  <si>
    <t>Субсидии бюджетам на реконструкцию и капитальный ремонт муниципальных музеев</t>
  </si>
  <si>
    <t>2 0225597 00 0000 150</t>
  </si>
  <si>
    <t>2 02 25394 00 0000 150</t>
  </si>
  <si>
    <t>2 02 25394 04 0000 150</t>
  </si>
  <si>
    <t>1 05 01011 01 0000 110</t>
  </si>
  <si>
    <t>1 05 01020 01 0000 110</t>
  </si>
  <si>
    <t>1 11 09080 04 0000 120</t>
  </si>
  <si>
    <t>Сведения о доходах бюджета по видам доходов на 2023 - 2025 годы в сравнении с ожидаемым исполнением
в 2022 году и отчетом за 2021 год</t>
  </si>
  <si>
    <t>Исполнено в 2021 году</t>
  </si>
  <si>
    <t>Уточненный план на 2022 год</t>
  </si>
  <si>
    <t>Ожидаемое исполнение в 2022 году</t>
  </si>
  <si>
    <t>260,2</t>
  </si>
  <si>
    <t>241,1</t>
  </si>
  <si>
    <t>2095,4</t>
  </si>
  <si>
    <t>802</t>
  </si>
  <si>
    <t>1572,4</t>
  </si>
  <si>
    <t xml:space="preserve">Прочие дотации бюджетам городских округов
</t>
  </si>
  <si>
    <t>2 02 19999 04 0000 150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</si>
  <si>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</si>
  <si>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</si>
  <si>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</si>
  <si>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</si>
  <si>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209,3</t>
  </si>
  <si>
    <t>00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</si>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</sst>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?"/>
    <numFmt numFmtId="166" formatCode="#,##0.0"/>
  </numFmts>
  <fonts count="13" x14ac:knownFonts="1">
    <font>
      <sz val="10"/>
      <name val="Arial"/>
    </font>
    <font>
      <sz val="8.5"/>
      <name val="MS Sans Serif"/>
      <family val="2"/>
      <charset val="204"/>
    </font>
    <font>
      <b/>
      <sz val="8.5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.5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2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justify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NumberFormat="1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justify" vertical="center" wrapText="1"/>
    </xf>
    <xf numFmtId="0" fontId="0" fillId="2" borderId="0" xfId="0" applyFill="1"/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justify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justify" vertical="center" wrapText="1"/>
    </xf>
    <xf numFmtId="49" fontId="7" fillId="2" borderId="2" xfId="0" applyNumberFormat="1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165" fontId="7" fillId="2" borderId="3" xfId="0" applyNumberFormat="1" applyFont="1" applyFill="1" applyBorder="1" applyAlignment="1" applyProtection="1">
      <alignment horizontal="justify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6" fillId="2" borderId="0" xfId="0" applyFont="1" applyFill="1"/>
    <xf numFmtId="4" fontId="0" fillId="2" borderId="0" xfId="0" applyNumberForma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justify" vertical="center" wrapText="1"/>
    </xf>
    <xf numFmtId="49" fontId="2" fillId="2" borderId="18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justify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center" vertical="center" wrapText="1"/>
    </xf>
    <xf numFmtId="4" fontId="7" fillId="2" borderId="0" xfId="0" applyNumberFormat="1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164" fontId="7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6" fillId="3" borderId="0" xfId="0" applyFont="1" applyFill="1"/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/>
    <xf numFmtId="4" fontId="6" fillId="2" borderId="0" xfId="0" applyNumberFormat="1" applyFont="1" applyFill="1"/>
    <xf numFmtId="0" fontId="6" fillId="3" borderId="1" xfId="0" applyFont="1" applyFill="1" applyBorder="1"/>
    <xf numFmtId="0" fontId="6" fillId="2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4" fontId="7" fillId="3" borderId="0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justify" vertical="center" wrapText="1"/>
    </xf>
    <xf numFmtId="49" fontId="7" fillId="2" borderId="20" xfId="0" applyNumberFormat="1" applyFont="1" applyFill="1" applyBorder="1" applyAlignment="1" applyProtection="1">
      <alignment horizontal="center" vertical="center" wrapText="1"/>
    </xf>
    <xf numFmtId="49" fontId="7" fillId="2" borderId="21" xfId="0" applyNumberFormat="1" applyFont="1" applyFill="1" applyBorder="1" applyAlignment="1" applyProtection="1">
      <alignment horizontal="center" vertical="center" wrapText="1"/>
    </xf>
    <xf numFmtId="49" fontId="7" fillId="2" borderId="21" xfId="0" applyNumberFormat="1" applyFont="1" applyFill="1" applyBorder="1" applyAlignment="1" applyProtection="1">
      <alignment horizontal="justify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justify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left" vertical="center" wrapText="1"/>
    </xf>
    <xf numFmtId="4" fontId="0" fillId="3" borderId="0" xfId="0" applyNumberFormat="1" applyFill="1"/>
    <xf numFmtId="166" fontId="8" fillId="2" borderId="1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 vertical="center" wrapText="1"/>
    </xf>
    <xf numFmtId="166" fontId="7" fillId="2" borderId="3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center" vertical="center" wrapText="1"/>
    </xf>
    <xf numFmtId="166" fontId="2" fillId="2" borderId="13" xfId="0" applyNumberFormat="1" applyFont="1" applyFill="1" applyBorder="1" applyAlignment="1" applyProtection="1">
      <alignment horizontal="center" vertical="center" wrapText="1"/>
    </xf>
    <xf numFmtId="166" fontId="2" fillId="2" borderId="14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2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166" fontId="6" fillId="2" borderId="0" xfId="0" applyNumberFormat="1" applyFont="1" applyFill="1"/>
    <xf numFmtId="166" fontId="0" fillId="2" borderId="0" xfId="0" applyNumberFormat="1" applyFill="1"/>
    <xf numFmtId="166" fontId="8" fillId="2" borderId="2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287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H2"/>
    </sheetView>
  </sheetViews>
  <sheetFormatPr defaultRowHeight="12.75" x14ac:dyDescent="0.2"/>
  <cols>
    <col min="1" max="1" width="21.5703125" style="14" customWidth="1"/>
    <col min="2" max="2" width="6.7109375" style="14" customWidth="1"/>
    <col min="3" max="3" width="51" style="14" customWidth="1"/>
    <col min="4" max="4" width="19" style="14" customWidth="1"/>
    <col min="5" max="5" width="15.140625" style="14" customWidth="1"/>
    <col min="6" max="6" width="15.28515625" style="14" customWidth="1"/>
    <col min="7" max="9" width="13.140625" style="2" customWidth="1"/>
    <col min="10" max="10" width="13.140625" style="2" hidden="1" customWidth="1"/>
    <col min="11" max="11" width="12" style="68" hidden="1" customWidth="1"/>
    <col min="12" max="12" width="9.140625" style="14" hidden="1" customWidth="1"/>
    <col min="13" max="13" width="10.85546875" style="14" hidden="1" customWidth="1"/>
    <col min="14" max="14" width="12.5703125" style="14" hidden="1" customWidth="1"/>
    <col min="15" max="15" width="10.140625" style="14" hidden="1" customWidth="1"/>
    <col min="16" max="16" width="9.140625" style="14" hidden="1" customWidth="1"/>
    <col min="17" max="17" width="13.7109375" style="14" hidden="1" customWidth="1"/>
    <col min="18" max="18" width="12.28515625" style="14" hidden="1" customWidth="1"/>
    <col min="19" max="19" width="12" style="14" hidden="1" customWidth="1"/>
    <col min="20" max="20" width="11" style="14" hidden="1" customWidth="1"/>
    <col min="21" max="22" width="0" style="14" hidden="1" customWidth="1"/>
    <col min="23" max="16384" width="9.140625" style="14"/>
  </cols>
  <sheetData>
    <row r="1" spans="1:23" x14ac:dyDescent="0.2">
      <c r="A1" s="35"/>
      <c r="B1" s="35"/>
      <c r="C1" s="35"/>
      <c r="D1" s="106"/>
      <c r="E1" s="35"/>
      <c r="F1" s="36"/>
      <c r="G1" s="1"/>
      <c r="H1" s="1"/>
      <c r="I1" s="1"/>
      <c r="J1" s="1"/>
    </row>
    <row r="2" spans="1:23" ht="55.5" customHeight="1" x14ac:dyDescent="0.2">
      <c r="A2" s="113" t="s">
        <v>489</v>
      </c>
      <c r="B2" s="113"/>
      <c r="C2" s="113"/>
      <c r="D2" s="113"/>
      <c r="E2" s="113"/>
      <c r="F2" s="113"/>
      <c r="G2" s="113"/>
      <c r="H2" s="113"/>
      <c r="I2" s="40"/>
      <c r="J2" s="56"/>
    </row>
    <row r="3" spans="1:23" x14ac:dyDescent="0.2">
      <c r="A3" s="114"/>
      <c r="B3" s="114"/>
      <c r="C3" s="114"/>
      <c r="D3" s="114"/>
      <c r="E3" s="114"/>
      <c r="F3" s="36"/>
      <c r="H3" s="122" t="s">
        <v>326</v>
      </c>
      <c r="I3" s="122"/>
      <c r="J3" s="57"/>
    </row>
    <row r="4" spans="1:23" ht="13.5" thickBot="1" x14ac:dyDescent="0.25">
      <c r="A4" s="3"/>
      <c r="B4" s="3"/>
      <c r="C4" s="3"/>
      <c r="D4" s="3"/>
      <c r="E4" s="3"/>
      <c r="F4" s="3"/>
      <c r="G4" s="4"/>
      <c r="M4" s="14">
        <v>958731</v>
      </c>
    </row>
    <row r="5" spans="1:23" ht="12.75" customHeight="1" x14ac:dyDescent="0.2">
      <c r="A5" s="115" t="s">
        <v>80</v>
      </c>
      <c r="B5" s="117" t="s">
        <v>81</v>
      </c>
      <c r="C5" s="117" t="s">
        <v>82</v>
      </c>
      <c r="D5" s="119" t="s">
        <v>490</v>
      </c>
      <c r="E5" s="119" t="s">
        <v>491</v>
      </c>
      <c r="F5" s="117" t="s">
        <v>492</v>
      </c>
      <c r="G5" s="117" t="s">
        <v>110</v>
      </c>
      <c r="H5" s="117"/>
      <c r="I5" s="121"/>
      <c r="J5" s="59"/>
      <c r="M5" s="38">
        <f>M4-F8</f>
        <v>26402</v>
      </c>
    </row>
    <row r="6" spans="1:23" ht="60" customHeight="1" thickBot="1" x14ac:dyDescent="0.25">
      <c r="A6" s="116"/>
      <c r="B6" s="118"/>
      <c r="C6" s="118"/>
      <c r="D6" s="120"/>
      <c r="E6" s="120"/>
      <c r="F6" s="118"/>
      <c r="G6" s="50" t="s">
        <v>435</v>
      </c>
      <c r="H6" s="50" t="s">
        <v>436</v>
      </c>
      <c r="I6" s="44" t="s">
        <v>437</v>
      </c>
      <c r="J6" s="59"/>
    </row>
    <row r="7" spans="1:23" ht="13.5" thickBot="1" x14ac:dyDescent="0.25">
      <c r="A7" s="53" t="s">
        <v>46</v>
      </c>
      <c r="B7" s="42" t="s">
        <v>47</v>
      </c>
      <c r="C7" s="42" t="s">
        <v>48</v>
      </c>
      <c r="D7" s="42"/>
      <c r="E7" s="42" t="s">
        <v>49</v>
      </c>
      <c r="F7" s="42" t="s">
        <v>404</v>
      </c>
      <c r="G7" s="42" t="s">
        <v>50</v>
      </c>
      <c r="H7" s="42" t="s">
        <v>51</v>
      </c>
      <c r="I7" s="45" t="s">
        <v>405</v>
      </c>
      <c r="J7" s="59"/>
    </row>
    <row r="8" spans="1:23" s="37" customFormat="1" ht="13.5" thickBot="1" x14ac:dyDescent="0.25">
      <c r="A8" s="15" t="s">
        <v>17</v>
      </c>
      <c r="B8" s="16" t="s">
        <v>84</v>
      </c>
      <c r="C8" s="17" t="s">
        <v>289</v>
      </c>
      <c r="D8" s="91">
        <f t="shared" ref="D8:I8" si="0">D9+D16+D26+D36++D44+D49+D65+D72+D82+D94+D142</f>
        <v>847616.00000000012</v>
      </c>
      <c r="E8" s="91">
        <f t="shared" si="0"/>
        <v>924853</v>
      </c>
      <c r="F8" s="91">
        <f t="shared" si="0"/>
        <v>932329</v>
      </c>
      <c r="G8" s="91">
        <f t="shared" si="0"/>
        <v>966815</v>
      </c>
      <c r="H8" s="91">
        <f t="shared" si="0"/>
        <v>1030550</v>
      </c>
      <c r="I8" s="91">
        <f t="shared" si="0"/>
        <v>1097608</v>
      </c>
      <c r="J8" s="60"/>
      <c r="K8" s="69"/>
    </row>
    <row r="9" spans="1:23" s="37" customFormat="1" ht="13.5" thickBot="1" x14ac:dyDescent="0.25">
      <c r="A9" s="15" t="s">
        <v>18</v>
      </c>
      <c r="B9" s="16" t="s">
        <v>85</v>
      </c>
      <c r="C9" s="20" t="s">
        <v>290</v>
      </c>
      <c r="D9" s="91">
        <f t="shared" ref="D9:I9" si="1">D10</f>
        <v>614380.20000000007</v>
      </c>
      <c r="E9" s="91">
        <f t="shared" si="1"/>
        <v>678080</v>
      </c>
      <c r="F9" s="91">
        <f t="shared" si="1"/>
        <v>702441</v>
      </c>
      <c r="G9" s="91">
        <f t="shared" si="1"/>
        <v>727482</v>
      </c>
      <c r="H9" s="91">
        <f t="shared" si="1"/>
        <v>780588</v>
      </c>
      <c r="I9" s="91">
        <f t="shared" si="1"/>
        <v>842255</v>
      </c>
      <c r="J9" s="60"/>
      <c r="K9" s="70"/>
      <c r="L9" s="7"/>
      <c r="W9" s="107"/>
    </row>
    <row r="10" spans="1:23" x14ac:dyDescent="0.2">
      <c r="A10" s="28" t="s">
        <v>19</v>
      </c>
      <c r="B10" s="18" t="s">
        <v>85</v>
      </c>
      <c r="C10" s="19" t="s">
        <v>86</v>
      </c>
      <c r="D10" s="92">
        <f>D11+D12+D13+D14+D15</f>
        <v>614380.20000000007</v>
      </c>
      <c r="E10" s="92">
        <f>E11+E12+E13+E14+E15</f>
        <v>678080</v>
      </c>
      <c r="F10" s="92">
        <f t="shared" ref="F10:I10" si="2">F11+F12+F13+F14+F15</f>
        <v>702441</v>
      </c>
      <c r="G10" s="92">
        <f t="shared" si="2"/>
        <v>727482</v>
      </c>
      <c r="H10" s="92">
        <f t="shared" si="2"/>
        <v>780588</v>
      </c>
      <c r="I10" s="92">
        <f t="shared" si="2"/>
        <v>842255</v>
      </c>
      <c r="J10" s="61"/>
      <c r="K10" s="70"/>
      <c r="L10" s="7">
        <v>702441</v>
      </c>
      <c r="M10" s="7">
        <v>727482</v>
      </c>
      <c r="N10" s="7">
        <v>780588</v>
      </c>
      <c r="O10" s="7">
        <v>842255</v>
      </c>
      <c r="Q10" s="38">
        <f>M10-G10</f>
        <v>0</v>
      </c>
      <c r="R10" s="38">
        <f t="shared" ref="R10:T10" si="3">N10-H10</f>
        <v>0</v>
      </c>
      <c r="S10" s="38">
        <f t="shared" si="3"/>
        <v>0</v>
      </c>
      <c r="T10" s="38">
        <f t="shared" si="3"/>
        <v>0</v>
      </c>
    </row>
    <row r="11" spans="1:23" ht="56.25" x14ac:dyDescent="0.2">
      <c r="A11" s="29" t="s">
        <v>20</v>
      </c>
      <c r="B11" s="5" t="s">
        <v>85</v>
      </c>
      <c r="C11" s="6" t="s">
        <v>87</v>
      </c>
      <c r="D11" s="93">
        <v>595973.9</v>
      </c>
      <c r="E11" s="93">
        <v>636634</v>
      </c>
      <c r="F11" s="93">
        <v>660437</v>
      </c>
      <c r="G11" s="93">
        <v>686782</v>
      </c>
      <c r="H11" s="93">
        <v>739320</v>
      </c>
      <c r="I11" s="93">
        <v>800340</v>
      </c>
      <c r="J11" s="61"/>
      <c r="K11" s="70" t="e">
        <f>#REF!/#REF!*100</f>
        <v>#REF!</v>
      </c>
      <c r="L11" s="7" t="e">
        <f>K11*L10/100</f>
        <v>#REF!</v>
      </c>
      <c r="M11" s="7" t="e">
        <f>M10*K11/100</f>
        <v>#REF!</v>
      </c>
      <c r="N11" s="7" t="e">
        <f>N10*K11/100</f>
        <v>#REF!</v>
      </c>
      <c r="O11" s="7" t="e">
        <f>O10*K11/100</f>
        <v>#REF!</v>
      </c>
      <c r="Q11" s="38" t="e">
        <f>L11+Q15</f>
        <v>#REF!</v>
      </c>
      <c r="T11" s="38">
        <f>L10-F9</f>
        <v>0</v>
      </c>
    </row>
    <row r="12" spans="1:23" ht="78.75" x14ac:dyDescent="0.2">
      <c r="A12" s="29" t="s">
        <v>21</v>
      </c>
      <c r="B12" s="5" t="s">
        <v>85</v>
      </c>
      <c r="C12" s="8" t="s">
        <v>88</v>
      </c>
      <c r="D12" s="93">
        <v>1087.5</v>
      </c>
      <c r="E12" s="93">
        <v>1290.8</v>
      </c>
      <c r="F12" s="93">
        <v>737</v>
      </c>
      <c r="G12" s="93">
        <v>763</v>
      </c>
      <c r="H12" s="93">
        <v>819</v>
      </c>
      <c r="I12" s="93">
        <v>883</v>
      </c>
      <c r="J12" s="61"/>
      <c r="K12" s="70" t="e">
        <f>#REF!/#REF!*100</f>
        <v>#REF!</v>
      </c>
      <c r="L12" s="7" t="e">
        <f>K12*L10/100</f>
        <v>#REF!</v>
      </c>
      <c r="M12" s="7" t="e">
        <f>K12*M10/100</f>
        <v>#REF!</v>
      </c>
      <c r="N12" s="7" t="e">
        <f>K12*N10/100</f>
        <v>#REF!</v>
      </c>
      <c r="O12" s="7" t="e">
        <f>K12*O10/100</f>
        <v>#REF!</v>
      </c>
      <c r="T12" s="38" t="e">
        <f>Q11+T11</f>
        <v>#REF!</v>
      </c>
    </row>
    <row r="13" spans="1:23" ht="33.75" x14ac:dyDescent="0.2">
      <c r="A13" s="29" t="s">
        <v>22</v>
      </c>
      <c r="B13" s="5" t="s">
        <v>85</v>
      </c>
      <c r="C13" s="6" t="s">
        <v>89</v>
      </c>
      <c r="D13" s="93">
        <v>3531.8</v>
      </c>
      <c r="E13" s="93">
        <v>6561.4</v>
      </c>
      <c r="F13" s="93">
        <v>6589</v>
      </c>
      <c r="G13" s="93">
        <v>6823</v>
      </c>
      <c r="H13" s="93">
        <v>7322</v>
      </c>
      <c r="I13" s="93">
        <v>7890</v>
      </c>
      <c r="J13" s="61"/>
      <c r="K13" s="70" t="e">
        <f>#REF!/#REF!*100</f>
        <v>#REF!</v>
      </c>
      <c r="L13" s="7" t="e">
        <f>K13*L10/100</f>
        <v>#REF!</v>
      </c>
      <c r="M13" s="7" t="e">
        <f>K13*M10/100</f>
        <v>#REF!</v>
      </c>
      <c r="N13" s="7" t="e">
        <f>K13*N10/100</f>
        <v>#REF!</v>
      </c>
      <c r="O13" s="7" t="e">
        <f>O10*K13/100</f>
        <v>#REF!</v>
      </c>
    </row>
    <row r="14" spans="1:23" ht="56.25" x14ac:dyDescent="0.2">
      <c r="A14" s="29" t="s">
        <v>23</v>
      </c>
      <c r="B14" s="5" t="s">
        <v>85</v>
      </c>
      <c r="C14" s="8" t="s">
        <v>90</v>
      </c>
      <c r="D14" s="93">
        <v>398.9</v>
      </c>
      <c r="E14" s="93">
        <v>656.1</v>
      </c>
      <c r="F14" s="93">
        <v>1740</v>
      </c>
      <c r="G14" s="93">
        <v>176</v>
      </c>
      <c r="H14" s="93">
        <v>189</v>
      </c>
      <c r="I14" s="93">
        <v>204</v>
      </c>
      <c r="J14" s="61"/>
      <c r="K14" s="70" t="e">
        <f>#REF!/#REF!*100</f>
        <v>#REF!</v>
      </c>
      <c r="L14" s="7" t="e">
        <f>K14*L10/100</f>
        <v>#REF!</v>
      </c>
      <c r="M14" s="7" t="e">
        <f>K14*M10/100</f>
        <v>#REF!</v>
      </c>
      <c r="N14" s="7" t="e">
        <f>K14*N10/100</f>
        <v>#REF!</v>
      </c>
      <c r="O14" s="7" t="e">
        <f>K14*O10/100</f>
        <v>#REF!</v>
      </c>
    </row>
    <row r="15" spans="1:23" ht="68.25" thickBot="1" x14ac:dyDescent="0.25">
      <c r="A15" s="29" t="s">
        <v>408</v>
      </c>
      <c r="B15" s="5" t="s">
        <v>85</v>
      </c>
      <c r="C15" s="8" t="s">
        <v>409</v>
      </c>
      <c r="D15" s="93">
        <v>13388.1</v>
      </c>
      <c r="E15" s="93">
        <v>32937.699999999997</v>
      </c>
      <c r="F15" s="93">
        <v>32938</v>
      </c>
      <c r="G15" s="93">
        <v>32938</v>
      </c>
      <c r="H15" s="93">
        <v>32938</v>
      </c>
      <c r="I15" s="93">
        <v>32938</v>
      </c>
      <c r="J15" s="61"/>
      <c r="K15" s="70" t="e">
        <f>#REF!/#REF!*100</f>
        <v>#REF!</v>
      </c>
      <c r="L15" s="7" t="e">
        <f>K15*L10/100</f>
        <v>#REF!</v>
      </c>
      <c r="M15" s="7" t="e">
        <f>K15*M10/100</f>
        <v>#REF!</v>
      </c>
      <c r="N15" s="7" t="e">
        <f>K15*N10/100</f>
        <v>#REF!</v>
      </c>
      <c r="O15" s="7" t="e">
        <f>K15*O10/100</f>
        <v>#REF!</v>
      </c>
      <c r="Q15" s="38" t="e">
        <f>L15-E15</f>
        <v>#REF!</v>
      </c>
    </row>
    <row r="16" spans="1:23" s="37" customFormat="1" ht="21.75" thickBot="1" x14ac:dyDescent="0.25">
      <c r="A16" s="15" t="s">
        <v>24</v>
      </c>
      <c r="B16" s="16" t="s">
        <v>92</v>
      </c>
      <c r="C16" s="21" t="s">
        <v>291</v>
      </c>
      <c r="D16" s="91">
        <f>D17</f>
        <v>32006.7</v>
      </c>
      <c r="E16" s="91">
        <f>E17</f>
        <v>32670.999999999996</v>
      </c>
      <c r="F16" s="91">
        <f t="shared" ref="F16:I16" si="4">F17</f>
        <v>37462</v>
      </c>
      <c r="G16" s="91">
        <f t="shared" si="4"/>
        <v>33662</v>
      </c>
      <c r="H16" s="91">
        <f t="shared" si="4"/>
        <v>34222</v>
      </c>
      <c r="I16" s="91">
        <f t="shared" si="4"/>
        <v>34556</v>
      </c>
      <c r="J16" s="60"/>
      <c r="K16" s="70"/>
      <c r="L16" s="7"/>
      <c r="M16" s="7"/>
      <c r="N16" s="7"/>
      <c r="O16" s="7"/>
    </row>
    <row r="17" spans="1:16" ht="22.5" x14ac:dyDescent="0.2">
      <c r="A17" s="28" t="s">
        <v>25</v>
      </c>
      <c r="B17" s="18" t="s">
        <v>92</v>
      </c>
      <c r="C17" s="19" t="s">
        <v>91</v>
      </c>
      <c r="D17" s="92">
        <f t="shared" ref="D17" si="5">D18+D20+D22+D24</f>
        <v>32006.7</v>
      </c>
      <c r="E17" s="92">
        <f>E18+E20+E22+E24</f>
        <v>32670.999999999996</v>
      </c>
      <c r="F17" s="92">
        <f t="shared" ref="F17:I17" si="6">F18+F20+F22+F24</f>
        <v>37462</v>
      </c>
      <c r="G17" s="92">
        <f t="shared" si="6"/>
        <v>33662</v>
      </c>
      <c r="H17" s="92">
        <f t="shared" si="6"/>
        <v>34222</v>
      </c>
      <c r="I17" s="92">
        <f t="shared" si="6"/>
        <v>34556</v>
      </c>
      <c r="J17" s="61"/>
    </row>
    <row r="18" spans="1:16" ht="45" x14ac:dyDescent="0.2">
      <c r="A18" s="29" t="s">
        <v>26</v>
      </c>
      <c r="B18" s="5" t="s">
        <v>84</v>
      </c>
      <c r="C18" s="6" t="s">
        <v>93</v>
      </c>
      <c r="D18" s="93">
        <f>D19</f>
        <v>14776.2</v>
      </c>
      <c r="E18" s="93">
        <f>E19</f>
        <v>15008.9</v>
      </c>
      <c r="F18" s="93">
        <f t="shared" ref="F18:I18" si="7">F19</f>
        <v>18317</v>
      </c>
      <c r="G18" s="93">
        <f t="shared" si="7"/>
        <v>16459</v>
      </c>
      <c r="H18" s="93">
        <f t="shared" si="7"/>
        <v>16732</v>
      </c>
      <c r="I18" s="93">
        <f t="shared" si="7"/>
        <v>16897</v>
      </c>
      <c r="J18" s="61"/>
      <c r="K18" s="70"/>
      <c r="L18" s="7">
        <v>37462</v>
      </c>
      <c r="M18" s="7">
        <v>33662</v>
      </c>
      <c r="N18" s="7">
        <v>34222</v>
      </c>
      <c r="O18" s="7">
        <v>34556</v>
      </c>
      <c r="P18" s="7"/>
    </row>
    <row r="19" spans="1:16" ht="67.5" x14ac:dyDescent="0.2">
      <c r="A19" s="29" t="s">
        <v>124</v>
      </c>
      <c r="B19" s="5" t="s">
        <v>92</v>
      </c>
      <c r="C19" s="6" t="s">
        <v>125</v>
      </c>
      <c r="D19" s="93">
        <v>14776.2</v>
      </c>
      <c r="E19" s="93">
        <v>15008.9</v>
      </c>
      <c r="F19" s="93">
        <v>18317</v>
      </c>
      <c r="G19" s="93">
        <v>16459</v>
      </c>
      <c r="H19" s="93">
        <v>16732</v>
      </c>
      <c r="I19" s="93">
        <v>16897</v>
      </c>
      <c r="K19" s="70" t="e">
        <f>#REF!/#REF!*100</f>
        <v>#REF!</v>
      </c>
      <c r="L19" s="7" t="e">
        <f>K19*L18/100</f>
        <v>#REF!</v>
      </c>
      <c r="M19" s="7" t="e">
        <f>M18*K19/100</f>
        <v>#REF!</v>
      </c>
      <c r="N19" s="7" t="e">
        <f>N18*K19/100</f>
        <v>#REF!</v>
      </c>
      <c r="O19" s="7" t="e">
        <f>O18*K19/100</f>
        <v>#REF!</v>
      </c>
      <c r="P19" s="7" t="e">
        <f t="shared" ref="P19" si="8">O19*P18/100</f>
        <v>#REF!</v>
      </c>
    </row>
    <row r="20" spans="1:16" ht="56.25" x14ac:dyDescent="0.2">
      <c r="A20" s="29" t="s">
        <v>27</v>
      </c>
      <c r="B20" s="5" t="s">
        <v>84</v>
      </c>
      <c r="C20" s="8" t="s">
        <v>94</v>
      </c>
      <c r="D20" s="93">
        <f>D21</f>
        <v>103.9</v>
      </c>
      <c r="E20" s="93">
        <f>E21</f>
        <v>106.3</v>
      </c>
      <c r="F20" s="93">
        <f t="shared" ref="F20:I20" si="9">F21</f>
        <v>104</v>
      </c>
      <c r="G20" s="93">
        <f t="shared" si="9"/>
        <v>93</v>
      </c>
      <c r="H20" s="93">
        <f t="shared" si="9"/>
        <v>95</v>
      </c>
      <c r="I20" s="93">
        <f t="shared" si="9"/>
        <v>96</v>
      </c>
      <c r="K20" s="70"/>
      <c r="L20" s="7"/>
      <c r="M20" s="7"/>
      <c r="N20" s="7"/>
      <c r="O20" s="7"/>
      <c r="P20" s="7"/>
    </row>
    <row r="21" spans="1:16" ht="78.75" x14ac:dyDescent="0.2">
      <c r="A21" s="29" t="s">
        <v>126</v>
      </c>
      <c r="B21" s="5" t="s">
        <v>92</v>
      </c>
      <c r="C21" s="8" t="s">
        <v>127</v>
      </c>
      <c r="D21" s="93">
        <v>103.9</v>
      </c>
      <c r="E21" s="93">
        <v>106.3</v>
      </c>
      <c r="F21" s="93">
        <v>104</v>
      </c>
      <c r="G21" s="93">
        <v>93</v>
      </c>
      <c r="H21" s="93">
        <v>95</v>
      </c>
      <c r="I21" s="93">
        <v>96</v>
      </c>
      <c r="K21" s="70" t="e">
        <f>#REF!/#REF!*100</f>
        <v>#REF!</v>
      </c>
      <c r="L21" s="7" t="e">
        <f>K21*L18/100</f>
        <v>#REF!</v>
      </c>
      <c r="M21" s="67" t="e">
        <f>K21*M18/100</f>
        <v>#REF!</v>
      </c>
      <c r="N21" s="7" t="e">
        <f>K21*N18/100</f>
        <v>#REF!</v>
      </c>
      <c r="O21" s="7" t="e">
        <f>K21*O18/100</f>
        <v>#REF!</v>
      </c>
      <c r="P21" s="7"/>
    </row>
    <row r="22" spans="1:16" ht="45" x14ac:dyDescent="0.2">
      <c r="A22" s="29" t="s">
        <v>28</v>
      </c>
      <c r="B22" s="5" t="s">
        <v>84</v>
      </c>
      <c r="C22" s="6" t="s">
        <v>95</v>
      </c>
      <c r="D22" s="93">
        <f>D23</f>
        <v>19646.3</v>
      </c>
      <c r="E22" s="93">
        <f>E23</f>
        <v>20128.599999999999</v>
      </c>
      <c r="F22" s="93">
        <f t="shared" ref="F22:I22" si="10">F23</f>
        <v>21086</v>
      </c>
      <c r="G22" s="93">
        <f t="shared" si="10"/>
        <v>18947</v>
      </c>
      <c r="H22" s="93">
        <f t="shared" si="10"/>
        <v>19262</v>
      </c>
      <c r="I22" s="93">
        <f t="shared" si="10"/>
        <v>19450</v>
      </c>
      <c r="K22" s="70"/>
      <c r="L22" s="7"/>
      <c r="M22" s="7"/>
      <c r="N22" s="7"/>
      <c r="O22" s="7"/>
      <c r="P22" s="7"/>
    </row>
    <row r="23" spans="1:16" ht="67.5" x14ac:dyDescent="0.2">
      <c r="A23" s="29" t="s">
        <v>129</v>
      </c>
      <c r="B23" s="5" t="s">
        <v>92</v>
      </c>
      <c r="C23" s="6" t="s">
        <v>128</v>
      </c>
      <c r="D23" s="93">
        <v>19646.3</v>
      </c>
      <c r="E23" s="93">
        <v>20128.599999999999</v>
      </c>
      <c r="F23" s="93">
        <v>21086</v>
      </c>
      <c r="G23" s="93">
        <v>18947</v>
      </c>
      <c r="H23" s="93">
        <v>19262</v>
      </c>
      <c r="I23" s="93">
        <v>19450</v>
      </c>
      <c r="K23" s="70" t="e">
        <f>#REF!/#REF!*100</f>
        <v>#REF!</v>
      </c>
      <c r="L23" s="7" t="e">
        <f>K23*L18/100</f>
        <v>#REF!</v>
      </c>
      <c r="M23" s="7" t="e">
        <f>M18*K23/100</f>
        <v>#REF!</v>
      </c>
      <c r="N23" s="7" t="e">
        <f>K23*N18/100</f>
        <v>#REF!</v>
      </c>
      <c r="O23" s="7" t="e">
        <f>K23*O18/100</f>
        <v>#REF!</v>
      </c>
      <c r="P23" s="7"/>
    </row>
    <row r="24" spans="1:16" ht="45" x14ac:dyDescent="0.2">
      <c r="A24" s="29" t="s">
        <v>29</v>
      </c>
      <c r="B24" s="5" t="s">
        <v>84</v>
      </c>
      <c r="C24" s="6" t="s">
        <v>96</v>
      </c>
      <c r="D24" s="93">
        <f>D25</f>
        <v>-2519.6999999999998</v>
      </c>
      <c r="E24" s="93">
        <f>E25</f>
        <v>-2572.8000000000002</v>
      </c>
      <c r="F24" s="93">
        <f t="shared" ref="F24:I24" si="11">F25</f>
        <v>-2045</v>
      </c>
      <c r="G24" s="93">
        <f t="shared" si="11"/>
        <v>-1837</v>
      </c>
      <c r="H24" s="93">
        <f t="shared" si="11"/>
        <v>-1867</v>
      </c>
      <c r="I24" s="93">
        <f t="shared" si="11"/>
        <v>-1887</v>
      </c>
      <c r="K24" s="70"/>
      <c r="L24" s="7"/>
      <c r="M24" s="7"/>
      <c r="N24" s="7"/>
      <c r="O24" s="7"/>
      <c r="P24" s="7"/>
    </row>
    <row r="25" spans="1:16" ht="68.25" thickBot="1" x14ac:dyDescent="0.25">
      <c r="A25" s="30" t="s">
        <v>131</v>
      </c>
      <c r="B25" s="9" t="s">
        <v>92</v>
      </c>
      <c r="C25" s="22" t="s">
        <v>130</v>
      </c>
      <c r="D25" s="94">
        <v>-2519.6999999999998</v>
      </c>
      <c r="E25" s="94">
        <v>-2572.8000000000002</v>
      </c>
      <c r="F25" s="94">
        <v>-2045</v>
      </c>
      <c r="G25" s="94">
        <v>-1837</v>
      </c>
      <c r="H25" s="94">
        <v>-1867</v>
      </c>
      <c r="I25" s="94">
        <v>-1887</v>
      </c>
      <c r="K25" s="70" t="e">
        <f>#REF!/#REF!*100</f>
        <v>#REF!</v>
      </c>
      <c r="L25" s="7" t="e">
        <f>K25*L18/100</f>
        <v>#REF!</v>
      </c>
      <c r="M25" s="7" t="e">
        <f>K25*M18/100</f>
        <v>#REF!</v>
      </c>
      <c r="N25" s="7" t="e">
        <f>K25*N18/100</f>
        <v>#REF!</v>
      </c>
      <c r="O25" s="7" t="e">
        <f>K25*O18/100</f>
        <v>#REF!</v>
      </c>
      <c r="P25" s="7"/>
    </row>
    <row r="26" spans="1:16" s="37" customFormat="1" x14ac:dyDescent="0.2">
      <c r="A26" s="48" t="s">
        <v>30</v>
      </c>
      <c r="B26" s="41" t="s">
        <v>85</v>
      </c>
      <c r="C26" s="49" t="s">
        <v>292</v>
      </c>
      <c r="D26" s="95">
        <f t="shared" ref="D26:E26" si="12">D30+D32+D34+D27</f>
        <v>30613.5</v>
      </c>
      <c r="E26" s="95">
        <f t="shared" si="12"/>
        <v>31949</v>
      </c>
      <c r="F26" s="95">
        <f t="shared" ref="F26" si="13">F30+F32+F34+F27</f>
        <v>31818</v>
      </c>
      <c r="G26" s="95">
        <f t="shared" ref="G26" si="14">G30+G32+G34+G27</f>
        <v>30105</v>
      </c>
      <c r="H26" s="95">
        <f t="shared" ref="H26" si="15">H30+H32+H34+H27</f>
        <v>30108</v>
      </c>
      <c r="I26" s="95">
        <f t="shared" ref="I26" si="16">I30+I32+I34+I27</f>
        <v>30240</v>
      </c>
      <c r="J26" s="60"/>
      <c r="K26" s="69"/>
    </row>
    <row r="27" spans="1:16" s="37" customFormat="1" ht="22.5" x14ac:dyDescent="0.2">
      <c r="A27" s="5" t="s">
        <v>406</v>
      </c>
      <c r="B27" s="5" t="s">
        <v>85</v>
      </c>
      <c r="C27" s="6" t="s">
        <v>407</v>
      </c>
      <c r="D27" s="93">
        <f>D28+D29</f>
        <v>0</v>
      </c>
      <c r="E27" s="93">
        <f>E28+E29</f>
        <v>9085</v>
      </c>
      <c r="F27" s="93">
        <f t="shared" ref="F27:I27" si="17">F28+F29</f>
        <v>9367</v>
      </c>
      <c r="G27" s="93">
        <f t="shared" si="17"/>
        <v>6359</v>
      </c>
      <c r="H27" s="93">
        <f t="shared" si="17"/>
        <v>5412</v>
      </c>
      <c r="I27" s="93">
        <f t="shared" si="17"/>
        <v>4557</v>
      </c>
      <c r="J27" s="61"/>
      <c r="K27" s="69"/>
    </row>
    <row r="28" spans="1:16" s="37" customFormat="1" ht="22.5" x14ac:dyDescent="0.2">
      <c r="A28" s="5" t="s">
        <v>486</v>
      </c>
      <c r="B28" s="5" t="s">
        <v>85</v>
      </c>
      <c r="C28" s="6" t="s">
        <v>438</v>
      </c>
      <c r="D28" s="94">
        <v>0</v>
      </c>
      <c r="E28" s="93">
        <v>7086</v>
      </c>
      <c r="F28" s="93">
        <v>7306</v>
      </c>
      <c r="G28" s="93">
        <v>4960</v>
      </c>
      <c r="H28" s="93">
        <v>4221</v>
      </c>
      <c r="I28" s="93">
        <v>3554</v>
      </c>
      <c r="J28" s="61"/>
      <c r="K28" s="73"/>
      <c r="L28" s="74">
        <v>9367</v>
      </c>
      <c r="M28" s="74">
        <v>6359</v>
      </c>
      <c r="N28" s="74">
        <v>5412</v>
      </c>
      <c r="O28" s="74">
        <v>4557</v>
      </c>
    </row>
    <row r="29" spans="1:16" s="37" customFormat="1" ht="33.75" x14ac:dyDescent="0.2">
      <c r="A29" s="5" t="s">
        <v>487</v>
      </c>
      <c r="B29" s="5" t="s">
        <v>85</v>
      </c>
      <c r="C29" s="6" t="s">
        <v>439</v>
      </c>
      <c r="D29" s="94">
        <v>0</v>
      </c>
      <c r="E29" s="93">
        <v>1999</v>
      </c>
      <c r="F29" s="93">
        <v>2061</v>
      </c>
      <c r="G29" s="93">
        <v>1399</v>
      </c>
      <c r="H29" s="93">
        <v>1191</v>
      </c>
      <c r="I29" s="93">
        <v>1003</v>
      </c>
      <c r="J29" s="61"/>
      <c r="K29" s="73">
        <f>E28/E27*100</f>
        <v>77.996697853604843</v>
      </c>
      <c r="L29" s="74">
        <f>K29*L28/100</f>
        <v>7305.9506879471664</v>
      </c>
      <c r="M29" s="74">
        <f>M28*K29/100</f>
        <v>4959.8100165107326</v>
      </c>
      <c r="N29" s="74">
        <f>N28*K29/100</f>
        <v>4221.1812878370947</v>
      </c>
      <c r="O29" s="74">
        <f>O28*K29/100</f>
        <v>3554.3095211887726</v>
      </c>
    </row>
    <row r="30" spans="1:16" x14ac:dyDescent="0.2">
      <c r="A30" s="5" t="s">
        <v>55</v>
      </c>
      <c r="B30" s="5" t="s">
        <v>85</v>
      </c>
      <c r="C30" s="6" t="s">
        <v>56</v>
      </c>
      <c r="D30" s="93">
        <f>D31</f>
        <v>7000.2</v>
      </c>
      <c r="E30" s="93">
        <f>E31</f>
        <v>0</v>
      </c>
      <c r="F30" s="93">
        <f>F31</f>
        <v>70</v>
      </c>
      <c r="G30" s="93">
        <f t="shared" ref="G30:I30" si="18">G31</f>
        <v>0</v>
      </c>
      <c r="H30" s="93">
        <f t="shared" si="18"/>
        <v>0</v>
      </c>
      <c r="I30" s="93">
        <f t="shared" si="18"/>
        <v>0</v>
      </c>
      <c r="J30" s="61"/>
      <c r="K30" s="75">
        <f>E29/E27*100</f>
        <v>22.003302146395157</v>
      </c>
      <c r="L30" s="76">
        <f>K30*L28/100</f>
        <v>2061.0493120528345</v>
      </c>
      <c r="M30" s="76">
        <f>M28*K30/100</f>
        <v>1399.1899834892681</v>
      </c>
      <c r="N30" s="76">
        <f>N28*K30/100</f>
        <v>1190.818712162906</v>
      </c>
      <c r="O30" s="76">
        <f>O28*K30/100</f>
        <v>1002.6904788112274</v>
      </c>
    </row>
    <row r="31" spans="1:16" x14ac:dyDescent="0.2">
      <c r="A31" s="31" t="s">
        <v>57</v>
      </c>
      <c r="B31" s="5" t="s">
        <v>85</v>
      </c>
      <c r="C31" s="10" t="s">
        <v>56</v>
      </c>
      <c r="D31" s="94">
        <v>7000.2</v>
      </c>
      <c r="E31" s="93">
        <v>0</v>
      </c>
      <c r="F31" s="93">
        <v>70</v>
      </c>
      <c r="G31" s="93">
        <v>0</v>
      </c>
      <c r="H31" s="93">
        <v>0</v>
      </c>
      <c r="I31" s="93">
        <v>0</v>
      </c>
      <c r="J31" s="61"/>
      <c r="K31" s="75"/>
      <c r="L31" s="76"/>
      <c r="M31" s="76"/>
      <c r="N31" s="76"/>
      <c r="O31" s="76"/>
    </row>
    <row r="32" spans="1:16" x14ac:dyDescent="0.2">
      <c r="A32" s="29" t="s">
        <v>58</v>
      </c>
      <c r="B32" s="5" t="s">
        <v>85</v>
      </c>
      <c r="C32" s="6" t="s">
        <v>59</v>
      </c>
      <c r="D32" s="94">
        <f>D33</f>
        <v>4134.2</v>
      </c>
      <c r="E32" s="93">
        <f>E33</f>
        <v>4248</v>
      </c>
      <c r="F32" s="93">
        <f>F33</f>
        <v>3765</v>
      </c>
      <c r="G32" s="93">
        <f t="shared" ref="G32:I32" si="19">G33</f>
        <v>3994</v>
      </c>
      <c r="H32" s="93">
        <f t="shared" si="19"/>
        <v>4154</v>
      </c>
      <c r="I32" s="93">
        <f t="shared" si="19"/>
        <v>4320</v>
      </c>
      <c r="J32" s="61"/>
      <c r="K32" s="75"/>
      <c r="L32" s="76"/>
      <c r="M32" s="76"/>
      <c r="N32" s="76"/>
      <c r="O32" s="76"/>
    </row>
    <row r="33" spans="1:15" x14ac:dyDescent="0.2">
      <c r="A33" s="29" t="s">
        <v>60</v>
      </c>
      <c r="B33" s="5" t="s">
        <v>85</v>
      </c>
      <c r="C33" s="6" t="s">
        <v>59</v>
      </c>
      <c r="D33" s="94">
        <v>4134.2</v>
      </c>
      <c r="E33" s="93">
        <v>4248</v>
      </c>
      <c r="F33" s="93">
        <v>3765</v>
      </c>
      <c r="G33" s="93">
        <v>3994</v>
      </c>
      <c r="H33" s="93">
        <v>4154</v>
      </c>
      <c r="I33" s="93">
        <v>4320</v>
      </c>
      <c r="J33" s="61"/>
      <c r="K33" s="75"/>
      <c r="L33" s="76"/>
      <c r="M33" s="76"/>
      <c r="N33" s="76"/>
      <c r="O33" s="76"/>
    </row>
    <row r="34" spans="1:15" ht="22.5" x14ac:dyDescent="0.2">
      <c r="A34" s="29" t="s">
        <v>61</v>
      </c>
      <c r="B34" s="5" t="s">
        <v>85</v>
      </c>
      <c r="C34" s="6" t="s">
        <v>62</v>
      </c>
      <c r="D34" s="93">
        <f>D35</f>
        <v>19479.099999999999</v>
      </c>
      <c r="E34" s="93">
        <f>E35</f>
        <v>18616</v>
      </c>
      <c r="F34" s="93">
        <f>F35</f>
        <v>18616</v>
      </c>
      <c r="G34" s="93">
        <f t="shared" ref="G34:I34" si="20">G35</f>
        <v>19752</v>
      </c>
      <c r="H34" s="93">
        <f t="shared" si="20"/>
        <v>20542</v>
      </c>
      <c r="I34" s="93">
        <f t="shared" si="20"/>
        <v>21363</v>
      </c>
      <c r="J34" s="61"/>
      <c r="K34" s="75"/>
      <c r="L34" s="76"/>
      <c r="M34" s="76"/>
      <c r="N34" s="76"/>
      <c r="O34" s="76"/>
    </row>
    <row r="35" spans="1:15" ht="23.25" thickBot="1" x14ac:dyDescent="0.25">
      <c r="A35" s="30" t="s">
        <v>132</v>
      </c>
      <c r="B35" s="9" t="s">
        <v>85</v>
      </c>
      <c r="C35" s="23" t="s">
        <v>133</v>
      </c>
      <c r="D35" s="94">
        <v>19479.099999999999</v>
      </c>
      <c r="E35" s="94">
        <v>18616</v>
      </c>
      <c r="F35" s="94">
        <v>18616</v>
      </c>
      <c r="G35" s="94">
        <v>19752</v>
      </c>
      <c r="H35" s="94">
        <v>20542</v>
      </c>
      <c r="I35" s="94">
        <v>21363</v>
      </c>
      <c r="J35" s="61"/>
      <c r="K35" s="75"/>
      <c r="L35" s="76"/>
      <c r="M35" s="76"/>
      <c r="N35" s="76"/>
      <c r="O35" s="76"/>
    </row>
    <row r="36" spans="1:15" s="37" customFormat="1" ht="13.5" thickBot="1" x14ac:dyDescent="0.25">
      <c r="A36" s="15" t="s">
        <v>134</v>
      </c>
      <c r="B36" s="16" t="s">
        <v>85</v>
      </c>
      <c r="C36" s="25" t="s">
        <v>293</v>
      </c>
      <c r="D36" s="91">
        <f>D37+D39</f>
        <v>106452.00000000001</v>
      </c>
      <c r="E36" s="91">
        <f>E37+E39</f>
        <v>108122</v>
      </c>
      <c r="F36" s="91">
        <f t="shared" ref="F36:I36" si="21">F37+F39</f>
        <v>96700</v>
      </c>
      <c r="G36" s="91">
        <f t="shared" si="21"/>
        <v>113989</v>
      </c>
      <c r="H36" s="91">
        <f t="shared" si="21"/>
        <v>117790</v>
      </c>
      <c r="I36" s="91">
        <f t="shared" si="21"/>
        <v>121720</v>
      </c>
      <c r="J36" s="60"/>
      <c r="K36" s="69"/>
    </row>
    <row r="37" spans="1:15" x14ac:dyDescent="0.2">
      <c r="A37" s="28" t="s">
        <v>135</v>
      </c>
      <c r="B37" s="18" t="s">
        <v>85</v>
      </c>
      <c r="C37" s="24" t="s">
        <v>136</v>
      </c>
      <c r="D37" s="92">
        <f>D38</f>
        <v>28843.3</v>
      </c>
      <c r="E37" s="92">
        <f>E38</f>
        <v>35855</v>
      </c>
      <c r="F37" s="92">
        <f t="shared" ref="F37:I37" si="22">F38</f>
        <v>28000</v>
      </c>
      <c r="G37" s="92">
        <f t="shared" si="22"/>
        <v>38159</v>
      </c>
      <c r="H37" s="92">
        <f t="shared" si="22"/>
        <v>39685</v>
      </c>
      <c r="I37" s="92">
        <f t="shared" si="22"/>
        <v>41272</v>
      </c>
      <c r="J37" s="61"/>
    </row>
    <row r="38" spans="1:15" ht="33.75" x14ac:dyDescent="0.2">
      <c r="A38" s="29" t="s">
        <v>137</v>
      </c>
      <c r="B38" s="5" t="s">
        <v>85</v>
      </c>
      <c r="C38" s="10" t="s">
        <v>138</v>
      </c>
      <c r="D38" s="93">
        <v>28843.3</v>
      </c>
      <c r="E38" s="93">
        <v>35855</v>
      </c>
      <c r="F38" s="93">
        <v>28000</v>
      </c>
      <c r="G38" s="93">
        <v>38159</v>
      </c>
      <c r="H38" s="93">
        <v>39685</v>
      </c>
      <c r="I38" s="93">
        <v>41272</v>
      </c>
      <c r="J38" s="61"/>
    </row>
    <row r="39" spans="1:15" x14ac:dyDescent="0.2">
      <c r="A39" s="29" t="s">
        <v>139</v>
      </c>
      <c r="B39" s="5" t="s">
        <v>85</v>
      </c>
      <c r="C39" s="10" t="s">
        <v>140</v>
      </c>
      <c r="D39" s="93">
        <f>D40+D42</f>
        <v>77608.700000000012</v>
      </c>
      <c r="E39" s="93">
        <f>E40+E42</f>
        <v>72267</v>
      </c>
      <c r="F39" s="93">
        <f t="shared" ref="F39:I39" si="23">F40+F42</f>
        <v>68700</v>
      </c>
      <c r="G39" s="93">
        <f t="shared" si="23"/>
        <v>75830</v>
      </c>
      <c r="H39" s="93">
        <f t="shared" si="23"/>
        <v>78105</v>
      </c>
      <c r="I39" s="93">
        <f t="shared" si="23"/>
        <v>80448</v>
      </c>
      <c r="J39" s="61"/>
    </row>
    <row r="40" spans="1:15" x14ac:dyDescent="0.2">
      <c r="A40" s="29" t="s">
        <v>141</v>
      </c>
      <c r="B40" s="5" t="s">
        <v>85</v>
      </c>
      <c r="C40" s="10" t="s">
        <v>142</v>
      </c>
      <c r="D40" s="93">
        <f>D41</f>
        <v>65843.600000000006</v>
      </c>
      <c r="E40" s="93">
        <f>E41</f>
        <v>58857</v>
      </c>
      <c r="F40" s="93">
        <f t="shared" ref="F40:I40" si="24">F41</f>
        <v>59100</v>
      </c>
      <c r="G40" s="93">
        <f t="shared" si="24"/>
        <v>62181</v>
      </c>
      <c r="H40" s="93">
        <f t="shared" si="24"/>
        <v>64046</v>
      </c>
      <c r="I40" s="93">
        <f t="shared" si="24"/>
        <v>65967</v>
      </c>
      <c r="J40" s="61"/>
      <c r="L40" s="14">
        <v>73621</v>
      </c>
      <c r="M40" s="14">
        <v>75830</v>
      </c>
      <c r="N40" s="14">
        <v>78105</v>
      </c>
      <c r="O40" s="14">
        <v>80448</v>
      </c>
    </row>
    <row r="41" spans="1:15" ht="22.5" x14ac:dyDescent="0.2">
      <c r="A41" s="29" t="s">
        <v>143</v>
      </c>
      <c r="B41" s="5" t="s">
        <v>85</v>
      </c>
      <c r="C41" s="10" t="s">
        <v>144</v>
      </c>
      <c r="D41" s="93">
        <v>65843.600000000006</v>
      </c>
      <c r="E41" s="93">
        <v>58857</v>
      </c>
      <c r="F41" s="93">
        <v>59100</v>
      </c>
      <c r="G41" s="93">
        <v>62181</v>
      </c>
      <c r="H41" s="93">
        <v>64046</v>
      </c>
      <c r="I41" s="93">
        <v>65967</v>
      </c>
      <c r="J41" s="61"/>
      <c r="K41" s="75">
        <v>82</v>
      </c>
      <c r="L41" s="76">
        <f>K41*L40/100</f>
        <v>60369.22</v>
      </c>
      <c r="M41" s="76">
        <f>M40*K41/100</f>
        <v>62180.6</v>
      </c>
      <c r="N41" s="76">
        <f>N40*K41/100</f>
        <v>64046.1</v>
      </c>
      <c r="O41" s="76">
        <f>O40*K41/100</f>
        <v>65967.360000000001</v>
      </c>
    </row>
    <row r="42" spans="1:15" x14ac:dyDescent="0.2">
      <c r="A42" s="29" t="s">
        <v>145</v>
      </c>
      <c r="B42" s="5" t="s">
        <v>85</v>
      </c>
      <c r="C42" s="10" t="s">
        <v>146</v>
      </c>
      <c r="D42" s="93">
        <f>D43</f>
        <v>11765.1</v>
      </c>
      <c r="E42" s="93">
        <f>E43</f>
        <v>13410</v>
      </c>
      <c r="F42" s="93">
        <f>F43</f>
        <v>9600</v>
      </c>
      <c r="G42" s="93">
        <f t="shared" ref="G42:I42" si="25">G43</f>
        <v>13649</v>
      </c>
      <c r="H42" s="93">
        <f t="shared" si="25"/>
        <v>14059</v>
      </c>
      <c r="I42" s="93">
        <f t="shared" si="25"/>
        <v>14481</v>
      </c>
      <c r="J42" s="61"/>
      <c r="K42" s="75"/>
      <c r="L42" s="76"/>
      <c r="M42" s="76"/>
      <c r="N42" s="76"/>
      <c r="O42" s="76"/>
    </row>
    <row r="43" spans="1:15" ht="23.25" thickBot="1" x14ac:dyDescent="0.25">
      <c r="A43" s="30" t="s">
        <v>147</v>
      </c>
      <c r="B43" s="9" t="s">
        <v>85</v>
      </c>
      <c r="C43" s="23" t="s">
        <v>148</v>
      </c>
      <c r="D43" s="94">
        <v>11765.1</v>
      </c>
      <c r="E43" s="94">
        <v>13410</v>
      </c>
      <c r="F43" s="94">
        <v>9600</v>
      </c>
      <c r="G43" s="94">
        <v>13649</v>
      </c>
      <c r="H43" s="94">
        <v>14059</v>
      </c>
      <c r="I43" s="94">
        <v>14481</v>
      </c>
      <c r="J43" s="61"/>
      <c r="K43" s="75">
        <v>18</v>
      </c>
      <c r="L43" s="76">
        <f>K43*L40/100</f>
        <v>13251.78</v>
      </c>
      <c r="M43" s="76">
        <f>K43*M40/100</f>
        <v>13649.4</v>
      </c>
      <c r="N43" s="76">
        <f>N40*K43/100</f>
        <v>14058.9</v>
      </c>
      <c r="O43" s="76">
        <f>O40*K43/100</f>
        <v>14480.64</v>
      </c>
    </row>
    <row r="44" spans="1:15" s="37" customFormat="1" ht="13.5" thickBot="1" x14ac:dyDescent="0.25">
      <c r="A44" s="15" t="s">
        <v>31</v>
      </c>
      <c r="B44" s="16" t="s">
        <v>84</v>
      </c>
      <c r="C44" s="21" t="s">
        <v>294</v>
      </c>
      <c r="D44" s="91">
        <f>D45+D47</f>
        <v>4935</v>
      </c>
      <c r="E44" s="91">
        <f>E45+E47</f>
        <v>4882</v>
      </c>
      <c r="F44" s="91">
        <f t="shared" ref="F44" si="26">F45+F47</f>
        <v>6115</v>
      </c>
      <c r="G44" s="91">
        <f t="shared" ref="G44:I44" si="27">G45+G47</f>
        <v>6572</v>
      </c>
      <c r="H44" s="91">
        <f t="shared" si="27"/>
        <v>6835</v>
      </c>
      <c r="I44" s="91">
        <f t="shared" si="27"/>
        <v>7108</v>
      </c>
      <c r="J44" s="60"/>
      <c r="K44" s="69"/>
    </row>
    <row r="45" spans="1:15" ht="22.5" x14ac:dyDescent="0.2">
      <c r="A45" s="28" t="s">
        <v>63</v>
      </c>
      <c r="B45" s="18" t="s">
        <v>85</v>
      </c>
      <c r="C45" s="19" t="s">
        <v>64</v>
      </c>
      <c r="D45" s="92">
        <f>D46</f>
        <v>4891.5</v>
      </c>
      <c r="E45" s="92">
        <f>E46</f>
        <v>4835</v>
      </c>
      <c r="F45" s="92">
        <f>F46</f>
        <v>6068</v>
      </c>
      <c r="G45" s="92">
        <f t="shared" ref="G45:I45" si="28">G46</f>
        <v>6525</v>
      </c>
      <c r="H45" s="92">
        <f t="shared" si="28"/>
        <v>6788</v>
      </c>
      <c r="I45" s="92">
        <f t="shared" si="28"/>
        <v>7061</v>
      </c>
      <c r="J45" s="61"/>
      <c r="L45" s="14">
        <v>6115</v>
      </c>
      <c r="M45" s="14">
        <v>6572</v>
      </c>
      <c r="N45" s="14">
        <v>6835</v>
      </c>
      <c r="O45" s="14">
        <v>7108</v>
      </c>
    </row>
    <row r="46" spans="1:15" ht="33.75" x14ac:dyDescent="0.2">
      <c r="A46" s="29" t="s">
        <v>149</v>
      </c>
      <c r="B46" s="5" t="s">
        <v>85</v>
      </c>
      <c r="C46" s="6" t="s">
        <v>150</v>
      </c>
      <c r="D46" s="93">
        <v>4891.5</v>
      </c>
      <c r="E46" s="93">
        <v>4835</v>
      </c>
      <c r="F46" s="93">
        <v>6068</v>
      </c>
      <c r="G46" s="93">
        <v>6525</v>
      </c>
      <c r="H46" s="93">
        <v>6788</v>
      </c>
      <c r="I46" s="93">
        <v>7061</v>
      </c>
      <c r="J46" s="61"/>
      <c r="L46" s="38">
        <f>L45-F48</f>
        <v>6068</v>
      </c>
      <c r="M46" s="38">
        <f t="shared" ref="M46:O46" si="29">M45-G48</f>
        <v>6525</v>
      </c>
      <c r="N46" s="38">
        <f t="shared" si="29"/>
        <v>6788</v>
      </c>
      <c r="O46" s="38">
        <f t="shared" si="29"/>
        <v>7061</v>
      </c>
    </row>
    <row r="47" spans="1:15" ht="22.5" x14ac:dyDescent="0.2">
      <c r="A47" s="29" t="s">
        <v>65</v>
      </c>
      <c r="B47" s="5" t="s">
        <v>69</v>
      </c>
      <c r="C47" s="6" t="s">
        <v>66</v>
      </c>
      <c r="D47" s="93">
        <f>D48</f>
        <v>43.5</v>
      </c>
      <c r="E47" s="93">
        <f>E48</f>
        <v>47</v>
      </c>
      <c r="F47" s="93">
        <f>F48</f>
        <v>47</v>
      </c>
      <c r="G47" s="93">
        <f t="shared" ref="G47:I47" si="30">G48</f>
        <v>47</v>
      </c>
      <c r="H47" s="93">
        <f t="shared" si="30"/>
        <v>47</v>
      </c>
      <c r="I47" s="93">
        <f t="shared" si="30"/>
        <v>47</v>
      </c>
      <c r="J47" s="61"/>
    </row>
    <row r="48" spans="1:15" ht="23.25" thickBot="1" x14ac:dyDescent="0.25">
      <c r="A48" s="30" t="s">
        <v>67</v>
      </c>
      <c r="B48" s="9" t="s">
        <v>69</v>
      </c>
      <c r="C48" s="22" t="s">
        <v>68</v>
      </c>
      <c r="D48" s="94">
        <v>43.5</v>
      </c>
      <c r="E48" s="94">
        <v>47</v>
      </c>
      <c r="F48" s="94">
        <v>47</v>
      </c>
      <c r="G48" s="94">
        <v>47</v>
      </c>
      <c r="H48" s="94">
        <v>47</v>
      </c>
      <c r="I48" s="94">
        <v>47</v>
      </c>
      <c r="J48" s="61"/>
    </row>
    <row r="49" spans="1:11" s="37" customFormat="1" ht="21.75" thickBot="1" x14ac:dyDescent="0.25">
      <c r="A49" s="15" t="s">
        <v>32</v>
      </c>
      <c r="B49" s="16" t="s">
        <v>84</v>
      </c>
      <c r="C49" s="21" t="s">
        <v>295</v>
      </c>
      <c r="D49" s="91">
        <f t="shared" ref="D49" si="31">D50+D52+D60</f>
        <v>41962.5</v>
      </c>
      <c r="E49" s="91">
        <f t="shared" ref="E49:I49" si="32">E50+E52+E60</f>
        <v>40958</v>
      </c>
      <c r="F49" s="91">
        <f t="shared" si="32"/>
        <v>34720</v>
      </c>
      <c r="G49" s="91">
        <f t="shared" si="32"/>
        <v>34514</v>
      </c>
      <c r="H49" s="91">
        <f t="shared" si="32"/>
        <v>39914</v>
      </c>
      <c r="I49" s="91">
        <f t="shared" si="32"/>
        <v>40014</v>
      </c>
      <c r="J49" s="60"/>
      <c r="K49" s="69"/>
    </row>
    <row r="50" spans="1:11" ht="45" x14ac:dyDescent="0.2">
      <c r="A50" s="28" t="s">
        <v>273</v>
      </c>
      <c r="B50" s="18" t="s">
        <v>84</v>
      </c>
      <c r="C50" s="19" t="s">
        <v>274</v>
      </c>
      <c r="D50" s="92">
        <f>D51</f>
        <v>0</v>
      </c>
      <c r="E50" s="92">
        <f>E51</f>
        <v>1500</v>
      </c>
      <c r="F50" s="92">
        <f>F51</f>
        <v>0</v>
      </c>
      <c r="G50" s="92">
        <f t="shared" ref="G50:I50" si="33">G51</f>
        <v>0</v>
      </c>
      <c r="H50" s="92">
        <f t="shared" si="33"/>
        <v>0</v>
      </c>
      <c r="I50" s="92">
        <f t="shared" si="33"/>
        <v>0</v>
      </c>
      <c r="J50" s="61"/>
    </row>
    <row r="51" spans="1:11" ht="33.75" x14ac:dyDescent="0.2">
      <c r="A51" s="29" t="s">
        <v>275</v>
      </c>
      <c r="B51" s="5" t="s">
        <v>69</v>
      </c>
      <c r="C51" s="6" t="s">
        <v>276</v>
      </c>
      <c r="D51" s="93">
        <v>0</v>
      </c>
      <c r="E51" s="93">
        <v>1500</v>
      </c>
      <c r="F51" s="93">
        <v>0</v>
      </c>
      <c r="G51" s="93">
        <v>0</v>
      </c>
      <c r="H51" s="93">
        <v>0</v>
      </c>
      <c r="I51" s="93">
        <v>0</v>
      </c>
      <c r="J51" s="61"/>
    </row>
    <row r="52" spans="1:11" ht="56.25" x14ac:dyDescent="0.2">
      <c r="A52" s="29" t="s">
        <v>33</v>
      </c>
      <c r="B52" s="5" t="s">
        <v>84</v>
      </c>
      <c r="C52" s="8" t="s">
        <v>97</v>
      </c>
      <c r="D52" s="93">
        <f>D53+D55+D57</f>
        <v>41558.199999999997</v>
      </c>
      <c r="E52" s="93">
        <f>E53+E55+E57</f>
        <v>38468</v>
      </c>
      <c r="F52" s="93">
        <f>F53+F55+F57</f>
        <v>33730</v>
      </c>
      <c r="G52" s="93">
        <f t="shared" ref="G52:I52" si="34">G53+G55+G57</f>
        <v>32774</v>
      </c>
      <c r="H52" s="93">
        <f t="shared" si="34"/>
        <v>38074</v>
      </c>
      <c r="I52" s="93">
        <f t="shared" si="34"/>
        <v>38074</v>
      </c>
      <c r="J52" s="61"/>
    </row>
    <row r="53" spans="1:11" ht="45" x14ac:dyDescent="0.2">
      <c r="A53" s="29" t="s">
        <v>70</v>
      </c>
      <c r="B53" s="5" t="s">
        <v>84</v>
      </c>
      <c r="C53" s="8" t="s">
        <v>71</v>
      </c>
      <c r="D53" s="93">
        <f>D54</f>
        <v>22750.2</v>
      </c>
      <c r="E53" s="93">
        <f>E54</f>
        <v>19000</v>
      </c>
      <c r="F53" s="93">
        <f t="shared" ref="F53:G53" si="35">F54</f>
        <v>19000</v>
      </c>
      <c r="G53" s="93">
        <f t="shared" si="35"/>
        <v>17500</v>
      </c>
      <c r="H53" s="93">
        <f t="shared" ref="H53:I53" si="36">H54</f>
        <v>19200</v>
      </c>
      <c r="I53" s="93">
        <f t="shared" si="36"/>
        <v>19200</v>
      </c>
      <c r="J53" s="61"/>
    </row>
    <row r="54" spans="1:11" ht="56.25" x14ac:dyDescent="0.2">
      <c r="A54" s="29" t="s">
        <v>151</v>
      </c>
      <c r="B54" s="5" t="s">
        <v>69</v>
      </c>
      <c r="C54" s="8" t="s">
        <v>152</v>
      </c>
      <c r="D54" s="93">
        <v>22750.2</v>
      </c>
      <c r="E54" s="93">
        <v>19000</v>
      </c>
      <c r="F54" s="93">
        <v>19000</v>
      </c>
      <c r="G54" s="93">
        <v>17500</v>
      </c>
      <c r="H54" s="93">
        <v>19200</v>
      </c>
      <c r="I54" s="93">
        <v>19200</v>
      </c>
      <c r="J54" s="61"/>
    </row>
    <row r="55" spans="1:11" ht="56.25" x14ac:dyDescent="0.2">
      <c r="A55" s="29" t="s">
        <v>34</v>
      </c>
      <c r="B55" s="5" t="s">
        <v>84</v>
      </c>
      <c r="C55" s="8" t="s">
        <v>98</v>
      </c>
      <c r="D55" s="93">
        <f>D56</f>
        <v>15303.9</v>
      </c>
      <c r="E55" s="93">
        <f>E56</f>
        <v>16000</v>
      </c>
      <c r="F55" s="93">
        <f>F56</f>
        <v>12400</v>
      </c>
      <c r="G55" s="93">
        <f t="shared" ref="G55:I55" si="37">G56</f>
        <v>12500</v>
      </c>
      <c r="H55" s="93">
        <f t="shared" si="37"/>
        <v>16100</v>
      </c>
      <c r="I55" s="93">
        <f t="shared" si="37"/>
        <v>16100</v>
      </c>
      <c r="J55" s="61"/>
    </row>
    <row r="56" spans="1:11" ht="56.25" x14ac:dyDescent="0.2">
      <c r="A56" s="29" t="s">
        <v>153</v>
      </c>
      <c r="B56" s="5" t="s">
        <v>69</v>
      </c>
      <c r="C56" s="8" t="s">
        <v>154</v>
      </c>
      <c r="D56" s="93">
        <v>15303.9</v>
      </c>
      <c r="E56" s="93">
        <v>16000</v>
      </c>
      <c r="F56" s="93">
        <v>12400</v>
      </c>
      <c r="G56" s="93">
        <v>12500</v>
      </c>
      <c r="H56" s="93">
        <v>16100</v>
      </c>
      <c r="I56" s="93">
        <v>16100</v>
      </c>
      <c r="J56" s="61"/>
    </row>
    <row r="57" spans="1:11" ht="56.25" x14ac:dyDescent="0.2">
      <c r="A57" s="29" t="s">
        <v>35</v>
      </c>
      <c r="B57" s="5" t="s">
        <v>84</v>
      </c>
      <c r="C57" s="8" t="s">
        <v>99</v>
      </c>
      <c r="D57" s="93">
        <f t="shared" ref="D57:I57" si="38">D58+D59</f>
        <v>3504.1</v>
      </c>
      <c r="E57" s="93">
        <f t="shared" si="38"/>
        <v>3468</v>
      </c>
      <c r="F57" s="93">
        <f t="shared" si="38"/>
        <v>2330</v>
      </c>
      <c r="G57" s="93">
        <f t="shared" si="38"/>
        <v>2774</v>
      </c>
      <c r="H57" s="93">
        <f t="shared" si="38"/>
        <v>2774</v>
      </c>
      <c r="I57" s="93">
        <f t="shared" si="38"/>
        <v>2774</v>
      </c>
      <c r="J57" s="61"/>
    </row>
    <row r="58" spans="1:11" ht="45" x14ac:dyDescent="0.2">
      <c r="A58" s="29" t="s">
        <v>155</v>
      </c>
      <c r="B58" s="5" t="s">
        <v>69</v>
      </c>
      <c r="C58" s="10" t="s">
        <v>156</v>
      </c>
      <c r="D58" s="93">
        <v>3396</v>
      </c>
      <c r="E58" s="93">
        <v>3368</v>
      </c>
      <c r="F58" s="93">
        <v>2230</v>
      </c>
      <c r="G58" s="93">
        <v>2674</v>
      </c>
      <c r="H58" s="93">
        <v>2674</v>
      </c>
      <c r="I58" s="93">
        <v>2674</v>
      </c>
      <c r="J58" s="61"/>
    </row>
    <row r="59" spans="1:11" ht="56.25" x14ac:dyDescent="0.2">
      <c r="A59" s="29" t="s">
        <v>155</v>
      </c>
      <c r="B59" s="5" t="s">
        <v>76</v>
      </c>
      <c r="C59" s="8" t="s">
        <v>99</v>
      </c>
      <c r="D59" s="93">
        <v>108.1</v>
      </c>
      <c r="E59" s="93">
        <v>100</v>
      </c>
      <c r="F59" s="93">
        <v>100</v>
      </c>
      <c r="G59" s="93">
        <v>100</v>
      </c>
      <c r="H59" s="93">
        <v>100</v>
      </c>
      <c r="I59" s="93">
        <v>100</v>
      </c>
      <c r="J59" s="61"/>
    </row>
    <row r="60" spans="1:11" ht="56.25" x14ac:dyDescent="0.2">
      <c r="A60" s="29" t="s">
        <v>72</v>
      </c>
      <c r="B60" s="5" t="s">
        <v>69</v>
      </c>
      <c r="C60" s="10" t="s">
        <v>73</v>
      </c>
      <c r="D60" s="93">
        <f>D61+D63</f>
        <v>404.3</v>
      </c>
      <c r="E60" s="93">
        <f>E61+E63</f>
        <v>990</v>
      </c>
      <c r="F60" s="93">
        <f t="shared" ref="F60:I60" si="39">F61+F63</f>
        <v>990</v>
      </c>
      <c r="G60" s="93">
        <f t="shared" si="39"/>
        <v>1740</v>
      </c>
      <c r="H60" s="93">
        <f t="shared" si="39"/>
        <v>1840</v>
      </c>
      <c r="I60" s="93">
        <f t="shared" si="39"/>
        <v>1940</v>
      </c>
      <c r="J60" s="61"/>
    </row>
    <row r="61" spans="1:11" ht="56.25" x14ac:dyDescent="0.2">
      <c r="A61" s="29" t="s">
        <v>74</v>
      </c>
      <c r="B61" s="5" t="s">
        <v>69</v>
      </c>
      <c r="C61" s="11" t="s">
        <v>75</v>
      </c>
      <c r="D61" s="93">
        <f t="shared" ref="D61:F61" si="40">D62</f>
        <v>404.3</v>
      </c>
      <c r="E61" s="93">
        <f t="shared" si="40"/>
        <v>540</v>
      </c>
      <c r="F61" s="93">
        <f t="shared" si="40"/>
        <v>540</v>
      </c>
      <c r="G61" s="93">
        <f t="shared" ref="G61:I61" si="41">G62</f>
        <v>540</v>
      </c>
      <c r="H61" s="93">
        <f t="shared" si="41"/>
        <v>540</v>
      </c>
      <c r="I61" s="93">
        <f t="shared" si="41"/>
        <v>540</v>
      </c>
      <c r="J61" s="61"/>
    </row>
    <row r="62" spans="1:11" ht="56.25" x14ac:dyDescent="0.2">
      <c r="A62" s="30" t="s">
        <v>157</v>
      </c>
      <c r="B62" s="9" t="s">
        <v>69</v>
      </c>
      <c r="C62" s="23" t="s">
        <v>158</v>
      </c>
      <c r="D62" s="94">
        <v>404.3</v>
      </c>
      <c r="E62" s="94">
        <v>540</v>
      </c>
      <c r="F62" s="94">
        <v>540</v>
      </c>
      <c r="G62" s="94">
        <v>540</v>
      </c>
      <c r="H62" s="94">
        <v>540</v>
      </c>
      <c r="I62" s="94">
        <v>540</v>
      </c>
      <c r="J62" s="61"/>
    </row>
    <row r="63" spans="1:11" ht="69.75" customHeight="1" x14ac:dyDescent="0.2">
      <c r="A63" s="30" t="s">
        <v>479</v>
      </c>
      <c r="B63" s="9" t="s">
        <v>69</v>
      </c>
      <c r="C63" s="23" t="s">
        <v>441</v>
      </c>
      <c r="D63" s="94">
        <f>D64</f>
        <v>0</v>
      </c>
      <c r="E63" s="94">
        <f>E64</f>
        <v>450</v>
      </c>
      <c r="F63" s="94">
        <f t="shared" ref="F63:I63" si="42">F64</f>
        <v>450</v>
      </c>
      <c r="G63" s="94">
        <f t="shared" si="42"/>
        <v>1200</v>
      </c>
      <c r="H63" s="94">
        <f t="shared" si="42"/>
        <v>1300</v>
      </c>
      <c r="I63" s="94">
        <f t="shared" si="42"/>
        <v>1400</v>
      </c>
      <c r="J63" s="61"/>
    </row>
    <row r="64" spans="1:11" ht="68.25" thickBot="1" x14ac:dyDescent="0.25">
      <c r="A64" s="30" t="s">
        <v>488</v>
      </c>
      <c r="B64" s="9" t="s">
        <v>69</v>
      </c>
      <c r="C64" s="23" t="s">
        <v>440</v>
      </c>
      <c r="D64" s="94">
        <v>0</v>
      </c>
      <c r="E64" s="94">
        <v>450</v>
      </c>
      <c r="F64" s="94">
        <v>450</v>
      </c>
      <c r="G64" s="94">
        <v>1200</v>
      </c>
      <c r="H64" s="94">
        <v>1300</v>
      </c>
      <c r="I64" s="94">
        <v>1400</v>
      </c>
      <c r="J64" s="61"/>
    </row>
    <row r="65" spans="1:15" s="37" customFormat="1" ht="13.5" thickBot="1" x14ac:dyDescent="0.25">
      <c r="A65" s="15" t="s">
        <v>36</v>
      </c>
      <c r="B65" s="16" t="s">
        <v>84</v>
      </c>
      <c r="C65" s="21" t="s">
        <v>296</v>
      </c>
      <c r="D65" s="91">
        <f t="shared" ref="D65:I65" si="43">D66</f>
        <v>5825.3</v>
      </c>
      <c r="E65" s="91">
        <f t="shared" si="43"/>
        <v>11781</v>
      </c>
      <c r="F65" s="91">
        <f t="shared" si="43"/>
        <v>11175</v>
      </c>
      <c r="G65" s="91">
        <f t="shared" si="43"/>
        <v>11857</v>
      </c>
      <c r="H65" s="91">
        <f t="shared" si="43"/>
        <v>12331</v>
      </c>
      <c r="I65" s="91">
        <f t="shared" si="43"/>
        <v>12824</v>
      </c>
      <c r="J65" s="60"/>
      <c r="K65" s="70">
        <v>11781</v>
      </c>
      <c r="L65" s="7">
        <v>11175</v>
      </c>
      <c r="M65" s="7">
        <v>11857</v>
      </c>
      <c r="N65" s="7">
        <v>12331</v>
      </c>
      <c r="O65" s="7">
        <v>12824</v>
      </c>
    </row>
    <row r="66" spans="1:15" x14ac:dyDescent="0.2">
      <c r="A66" s="28" t="s">
        <v>122</v>
      </c>
      <c r="B66" s="18" t="s">
        <v>100</v>
      </c>
      <c r="C66" s="19" t="s">
        <v>101</v>
      </c>
      <c r="D66" s="92">
        <f>D67+D68+D69</f>
        <v>5825.3</v>
      </c>
      <c r="E66" s="92">
        <f>E67+E68+E69</f>
        <v>11781</v>
      </c>
      <c r="F66" s="92">
        <f t="shared" ref="F66" si="44">F67+F68+F69</f>
        <v>11175</v>
      </c>
      <c r="G66" s="92">
        <f t="shared" ref="G66:I66" si="45">G67+G68+G69</f>
        <v>11857</v>
      </c>
      <c r="H66" s="92">
        <f t="shared" si="45"/>
        <v>12331</v>
      </c>
      <c r="I66" s="92">
        <f t="shared" si="45"/>
        <v>12824</v>
      </c>
      <c r="J66" s="61"/>
      <c r="K66" s="70"/>
      <c r="L66" s="7"/>
      <c r="M66" s="7"/>
      <c r="N66" s="7"/>
      <c r="O66" s="7"/>
    </row>
    <row r="67" spans="1:15" ht="22.5" x14ac:dyDescent="0.2">
      <c r="A67" s="29" t="s">
        <v>37</v>
      </c>
      <c r="B67" s="5" t="s">
        <v>100</v>
      </c>
      <c r="C67" s="6" t="s">
        <v>52</v>
      </c>
      <c r="D67" s="93" t="s">
        <v>493</v>
      </c>
      <c r="E67" s="93">
        <v>550</v>
      </c>
      <c r="F67" s="93">
        <v>522</v>
      </c>
      <c r="G67" s="93">
        <v>554</v>
      </c>
      <c r="H67" s="93">
        <v>576</v>
      </c>
      <c r="I67" s="93">
        <v>599</v>
      </c>
      <c r="J67" s="61"/>
      <c r="K67" s="70">
        <f>(E67/K65)*100</f>
        <v>4.6685340802987865</v>
      </c>
      <c r="L67" s="7">
        <f>(K67*L65)/100</f>
        <v>521.70868347338944</v>
      </c>
      <c r="M67" s="7">
        <f>(M65*K67)/100</f>
        <v>553.54808590102709</v>
      </c>
      <c r="N67" s="7">
        <f>(K67*N65)/100</f>
        <v>575.67693744164342</v>
      </c>
      <c r="O67" s="7">
        <f>K67*O65/100</f>
        <v>598.69281045751643</v>
      </c>
    </row>
    <row r="68" spans="1:15" x14ac:dyDescent="0.2">
      <c r="A68" s="29" t="s">
        <v>38</v>
      </c>
      <c r="B68" s="5" t="s">
        <v>100</v>
      </c>
      <c r="C68" s="6" t="s">
        <v>102</v>
      </c>
      <c r="D68" s="93">
        <v>-4.3</v>
      </c>
      <c r="E68" s="93">
        <v>110.4</v>
      </c>
      <c r="F68" s="93">
        <v>104</v>
      </c>
      <c r="G68" s="93">
        <v>111</v>
      </c>
      <c r="H68" s="93">
        <v>115</v>
      </c>
      <c r="I68" s="93">
        <v>120</v>
      </c>
      <c r="J68" s="61"/>
      <c r="K68" s="70">
        <f>(E68/K65)*100</f>
        <v>0.93710211357270179</v>
      </c>
      <c r="L68" s="7">
        <f>(K68*L65)/100</f>
        <v>104.72116119174943</v>
      </c>
      <c r="M68" s="7">
        <f>(K68*M65)/100</f>
        <v>111.11219760631526</v>
      </c>
      <c r="N68" s="7">
        <f>(K68*N65)/100</f>
        <v>115.55406162464986</v>
      </c>
      <c r="O68" s="7">
        <f>K68*O65/100</f>
        <v>120.17397504456329</v>
      </c>
    </row>
    <row r="69" spans="1:15" x14ac:dyDescent="0.2">
      <c r="A69" s="29" t="s">
        <v>39</v>
      </c>
      <c r="B69" s="5" t="s">
        <v>100</v>
      </c>
      <c r="C69" s="6" t="s">
        <v>103</v>
      </c>
      <c r="D69" s="93">
        <f>D70+D71</f>
        <v>5569.4000000000005</v>
      </c>
      <c r="E69" s="93">
        <f>E70+E71</f>
        <v>11120.6</v>
      </c>
      <c r="F69" s="93">
        <f t="shared" ref="F69" si="46">F70+F71</f>
        <v>10549</v>
      </c>
      <c r="G69" s="93">
        <f t="shared" ref="G69:I69" si="47">G70+G71</f>
        <v>11192</v>
      </c>
      <c r="H69" s="93">
        <f t="shared" si="47"/>
        <v>11640</v>
      </c>
      <c r="I69" s="93">
        <f t="shared" si="47"/>
        <v>12105</v>
      </c>
      <c r="J69" s="61"/>
      <c r="K69" s="70"/>
      <c r="L69" s="7"/>
      <c r="M69" s="7"/>
      <c r="N69" s="7"/>
      <c r="O69" s="7">
        <f t="shared" ref="O69" si="48">K69*O67/100</f>
        <v>0</v>
      </c>
    </row>
    <row r="70" spans="1:15" ht="14.25" customHeight="1" x14ac:dyDescent="0.2">
      <c r="A70" s="29" t="s">
        <v>159</v>
      </c>
      <c r="B70" s="5" t="s">
        <v>100</v>
      </c>
      <c r="C70" s="6" t="s">
        <v>160</v>
      </c>
      <c r="D70" s="93">
        <v>5551.1</v>
      </c>
      <c r="E70" s="93">
        <v>11084.2</v>
      </c>
      <c r="F70" s="93">
        <v>10514</v>
      </c>
      <c r="G70" s="93">
        <v>11156</v>
      </c>
      <c r="H70" s="93">
        <v>11602</v>
      </c>
      <c r="I70" s="93">
        <v>12065</v>
      </c>
      <c r="J70" s="61"/>
      <c r="K70" s="70">
        <f>(E70/K65)*100</f>
        <v>94.08539173245056</v>
      </c>
      <c r="L70" s="7">
        <f>(K70*L65)/100</f>
        <v>10514.042526101352</v>
      </c>
      <c r="M70" s="7">
        <f>(K70*M65)/100</f>
        <v>11155.704897716663</v>
      </c>
      <c r="N70" s="7">
        <f>(K70*N65)/100</f>
        <v>11601.669654528478</v>
      </c>
      <c r="O70" s="7">
        <f>K70*O65/100</f>
        <v>12065.51063576946</v>
      </c>
    </row>
    <row r="71" spans="1:15" ht="18" customHeight="1" thickBot="1" x14ac:dyDescent="0.25">
      <c r="A71" s="30" t="s">
        <v>162</v>
      </c>
      <c r="B71" s="9" t="s">
        <v>100</v>
      </c>
      <c r="C71" s="22" t="s">
        <v>161</v>
      </c>
      <c r="D71" s="93">
        <v>18.3</v>
      </c>
      <c r="E71" s="94">
        <v>36.4</v>
      </c>
      <c r="F71" s="94">
        <v>35</v>
      </c>
      <c r="G71" s="94">
        <v>36</v>
      </c>
      <c r="H71" s="94">
        <v>38</v>
      </c>
      <c r="I71" s="94">
        <v>40</v>
      </c>
      <c r="J71" s="61"/>
      <c r="K71" s="70">
        <f>(E71/K65)*100</f>
        <v>0.30897207367795604</v>
      </c>
      <c r="L71" s="7">
        <f>(K71*L65)/100</f>
        <v>34.52762923351159</v>
      </c>
      <c r="M71" s="7">
        <f>(K71*M65)/100</f>
        <v>36.634818775995242</v>
      </c>
      <c r="N71" s="7">
        <f>(K71*N65)/100</f>
        <v>38.099346405228758</v>
      </c>
      <c r="O71" s="7">
        <f>K71*O65/100</f>
        <v>39.622578728461079</v>
      </c>
    </row>
    <row r="72" spans="1:15" s="37" customFormat="1" ht="21.75" thickBot="1" x14ac:dyDescent="0.25">
      <c r="A72" s="15" t="s">
        <v>40</v>
      </c>
      <c r="B72" s="16" t="s">
        <v>84</v>
      </c>
      <c r="C72" s="21" t="s">
        <v>297</v>
      </c>
      <c r="D72" s="91">
        <f>D73+D76</f>
        <v>815.90000000000009</v>
      </c>
      <c r="E72" s="91">
        <f>E73+E76</f>
        <v>982</v>
      </c>
      <c r="F72" s="91">
        <f t="shared" ref="F72" si="49">F73+F76</f>
        <v>2519</v>
      </c>
      <c r="G72" s="91">
        <f t="shared" ref="G72:I72" si="50">G73+G76</f>
        <v>1105</v>
      </c>
      <c r="H72" s="91">
        <f t="shared" si="50"/>
        <v>1128</v>
      </c>
      <c r="I72" s="91">
        <f t="shared" si="50"/>
        <v>1148</v>
      </c>
      <c r="J72" s="60"/>
      <c r="K72" s="70"/>
      <c r="L72" s="7"/>
      <c r="M72" s="7"/>
      <c r="N72" s="7"/>
      <c r="O72" s="7"/>
    </row>
    <row r="73" spans="1:15" x14ac:dyDescent="0.2">
      <c r="A73" s="28" t="s">
        <v>41</v>
      </c>
      <c r="B73" s="18" t="s">
        <v>84</v>
      </c>
      <c r="C73" s="19" t="s">
        <v>104</v>
      </c>
      <c r="D73" s="92" t="str">
        <f t="shared" ref="D73:F74" si="51">D74</f>
        <v>241,1</v>
      </c>
      <c r="E73" s="92">
        <f t="shared" si="51"/>
        <v>235</v>
      </c>
      <c r="F73" s="92">
        <f t="shared" si="51"/>
        <v>334</v>
      </c>
      <c r="G73" s="92">
        <f t="shared" ref="G73:I73" si="52">G74</f>
        <v>347</v>
      </c>
      <c r="H73" s="92">
        <f t="shared" si="52"/>
        <v>360</v>
      </c>
      <c r="I73" s="92">
        <f t="shared" si="52"/>
        <v>375</v>
      </c>
      <c r="J73" s="61"/>
      <c r="K73" s="70"/>
      <c r="L73" s="7"/>
      <c r="M73" s="7"/>
      <c r="N73" s="7"/>
      <c r="O73" s="7"/>
    </row>
    <row r="74" spans="1:15" x14ac:dyDescent="0.2">
      <c r="A74" s="29" t="s">
        <v>163</v>
      </c>
      <c r="B74" s="5" t="s">
        <v>84</v>
      </c>
      <c r="C74" s="6" t="s">
        <v>164</v>
      </c>
      <c r="D74" s="93" t="str">
        <f t="shared" si="51"/>
        <v>241,1</v>
      </c>
      <c r="E74" s="93">
        <f t="shared" si="51"/>
        <v>235</v>
      </c>
      <c r="F74" s="93">
        <v>334</v>
      </c>
      <c r="G74" s="93">
        <f t="shared" ref="G74:I74" si="53">G75</f>
        <v>347</v>
      </c>
      <c r="H74" s="93">
        <f t="shared" si="53"/>
        <v>360</v>
      </c>
      <c r="I74" s="93">
        <f t="shared" si="53"/>
        <v>375</v>
      </c>
      <c r="J74" s="61"/>
      <c r="K74" s="70"/>
      <c r="L74" s="7"/>
      <c r="M74" s="7"/>
      <c r="N74" s="7"/>
      <c r="O74" s="7"/>
    </row>
    <row r="75" spans="1:15" ht="22.5" x14ac:dyDescent="0.2">
      <c r="A75" s="29" t="s">
        <v>165</v>
      </c>
      <c r="B75" s="5" t="s">
        <v>76</v>
      </c>
      <c r="C75" s="6" t="s">
        <v>166</v>
      </c>
      <c r="D75" s="93" t="s">
        <v>494</v>
      </c>
      <c r="E75" s="93">
        <v>235</v>
      </c>
      <c r="F75" s="93">
        <v>235</v>
      </c>
      <c r="G75" s="93">
        <v>347</v>
      </c>
      <c r="H75" s="93">
        <v>360</v>
      </c>
      <c r="I75" s="93">
        <v>375</v>
      </c>
      <c r="J75" s="61"/>
      <c r="K75" s="70"/>
      <c r="L75" s="7"/>
      <c r="M75" s="7"/>
      <c r="N75" s="7"/>
      <c r="O75" s="7"/>
    </row>
    <row r="76" spans="1:15" x14ac:dyDescent="0.2">
      <c r="A76" s="29" t="s">
        <v>42</v>
      </c>
      <c r="B76" s="5" t="s">
        <v>84</v>
      </c>
      <c r="C76" s="6" t="s">
        <v>105</v>
      </c>
      <c r="D76" s="93">
        <f>D77</f>
        <v>574.80000000000007</v>
      </c>
      <c r="E76" s="93">
        <f>E77</f>
        <v>747</v>
      </c>
      <c r="F76" s="93">
        <f>F77</f>
        <v>2185</v>
      </c>
      <c r="G76" s="93">
        <f t="shared" ref="G76:I76" si="54">G77</f>
        <v>758</v>
      </c>
      <c r="H76" s="93">
        <f t="shared" si="54"/>
        <v>768</v>
      </c>
      <c r="I76" s="93">
        <f t="shared" si="54"/>
        <v>773</v>
      </c>
      <c r="J76" s="61"/>
      <c r="K76" s="70"/>
      <c r="L76" s="7"/>
      <c r="M76" s="7"/>
      <c r="N76" s="7"/>
      <c r="O76" s="7"/>
    </row>
    <row r="77" spans="1:15" x14ac:dyDescent="0.2">
      <c r="A77" s="29" t="s">
        <v>167</v>
      </c>
      <c r="B77" s="5" t="s">
        <v>84</v>
      </c>
      <c r="C77" s="6" t="s">
        <v>169</v>
      </c>
      <c r="D77" s="93">
        <f>D78+D79+D80+D81</f>
        <v>574.80000000000007</v>
      </c>
      <c r="E77" s="93">
        <f>E78+E79</f>
        <v>747</v>
      </c>
      <c r="F77" s="93">
        <f>F78+F79+F80+F81</f>
        <v>2185</v>
      </c>
      <c r="G77" s="93">
        <f t="shared" ref="G77:I77" si="55">G78+G79</f>
        <v>758</v>
      </c>
      <c r="H77" s="93">
        <f t="shared" si="55"/>
        <v>768</v>
      </c>
      <c r="I77" s="93">
        <f t="shared" si="55"/>
        <v>773</v>
      </c>
      <c r="J77" s="61"/>
      <c r="K77" s="70"/>
      <c r="L77" s="7"/>
      <c r="M77" s="7"/>
      <c r="N77" s="7"/>
      <c r="O77" s="7"/>
    </row>
    <row r="78" spans="1:15" x14ac:dyDescent="0.2">
      <c r="A78" s="29" t="s">
        <v>168</v>
      </c>
      <c r="B78" s="5" t="s">
        <v>69</v>
      </c>
      <c r="C78" s="6" t="s">
        <v>170</v>
      </c>
      <c r="D78" s="93">
        <v>473.2</v>
      </c>
      <c r="E78" s="93">
        <v>704</v>
      </c>
      <c r="F78" s="93">
        <v>702.3</v>
      </c>
      <c r="G78" s="93">
        <v>713</v>
      </c>
      <c r="H78" s="93">
        <v>722</v>
      </c>
      <c r="I78" s="93">
        <v>726</v>
      </c>
      <c r="J78" s="61"/>
      <c r="K78" s="70"/>
      <c r="L78" s="7"/>
      <c r="M78" s="7"/>
      <c r="N78" s="7"/>
      <c r="O78" s="7"/>
    </row>
    <row r="79" spans="1:15" x14ac:dyDescent="0.2">
      <c r="A79" s="29" t="s">
        <v>168</v>
      </c>
      <c r="B79" s="5" t="s">
        <v>76</v>
      </c>
      <c r="C79" s="6" t="s">
        <v>170</v>
      </c>
      <c r="D79" s="93">
        <v>45.4</v>
      </c>
      <c r="E79" s="93">
        <v>43</v>
      </c>
      <c r="F79" s="93">
        <v>44</v>
      </c>
      <c r="G79" s="93">
        <v>45</v>
      </c>
      <c r="H79" s="93">
        <v>46</v>
      </c>
      <c r="I79" s="93">
        <v>47</v>
      </c>
      <c r="J79" s="61"/>
      <c r="K79" s="70"/>
      <c r="L79" s="7"/>
      <c r="M79" s="7"/>
      <c r="N79" s="7"/>
      <c r="O79" s="7"/>
    </row>
    <row r="80" spans="1:15" x14ac:dyDescent="0.2">
      <c r="A80" s="5" t="s">
        <v>168</v>
      </c>
      <c r="B80" s="5" t="s">
        <v>115</v>
      </c>
      <c r="C80" s="6" t="s">
        <v>170</v>
      </c>
      <c r="D80" s="93">
        <v>0.2</v>
      </c>
      <c r="E80" s="93">
        <v>0</v>
      </c>
      <c r="F80" s="93">
        <v>1438</v>
      </c>
      <c r="G80" s="93">
        <v>0</v>
      </c>
      <c r="H80" s="93">
        <v>0</v>
      </c>
      <c r="I80" s="93">
        <v>0</v>
      </c>
      <c r="J80" s="61"/>
      <c r="K80" s="77"/>
      <c r="L80" s="61"/>
      <c r="M80" s="61"/>
      <c r="N80" s="61"/>
      <c r="O80" s="61"/>
    </row>
    <row r="81" spans="1:25" x14ac:dyDescent="0.2">
      <c r="A81" s="5" t="s">
        <v>168</v>
      </c>
      <c r="B81" s="5" t="s">
        <v>77</v>
      </c>
      <c r="C81" s="6" t="s">
        <v>170</v>
      </c>
      <c r="D81" s="93">
        <v>56</v>
      </c>
      <c r="E81" s="93">
        <v>0</v>
      </c>
      <c r="F81" s="93">
        <v>0.7</v>
      </c>
      <c r="G81" s="93">
        <v>0</v>
      </c>
      <c r="H81" s="93">
        <v>0</v>
      </c>
      <c r="I81" s="93">
        <v>0</v>
      </c>
      <c r="J81" s="61"/>
      <c r="K81" s="77"/>
      <c r="L81" s="61"/>
      <c r="M81" s="61"/>
      <c r="N81" s="61"/>
      <c r="O81" s="61"/>
    </row>
    <row r="82" spans="1:25" s="37" customFormat="1" ht="13.5" thickBot="1" x14ac:dyDescent="0.25">
      <c r="A82" s="53" t="s">
        <v>43</v>
      </c>
      <c r="B82" s="42" t="s">
        <v>69</v>
      </c>
      <c r="C82" s="78" t="s">
        <v>298</v>
      </c>
      <c r="D82" s="96">
        <f>D83+D86</f>
        <v>7576.2</v>
      </c>
      <c r="E82" s="96">
        <f>E83+E86</f>
        <v>13602</v>
      </c>
      <c r="F82" s="96">
        <f>F83+F86</f>
        <v>6229</v>
      </c>
      <c r="G82" s="96">
        <f t="shared" ref="G82:I82" si="56">G83+G86</f>
        <v>6000</v>
      </c>
      <c r="H82" s="96">
        <f t="shared" si="56"/>
        <v>6000</v>
      </c>
      <c r="I82" s="96">
        <f t="shared" si="56"/>
        <v>6000</v>
      </c>
      <c r="J82" s="60"/>
      <c r="K82" s="69"/>
    </row>
    <row r="83" spans="1:25" ht="56.25" x14ac:dyDescent="0.2">
      <c r="A83" s="28" t="s">
        <v>54</v>
      </c>
      <c r="B83" s="18" t="s">
        <v>84</v>
      </c>
      <c r="C83" s="26" t="s">
        <v>171</v>
      </c>
      <c r="D83" s="92">
        <f>D84</f>
        <v>2019.2</v>
      </c>
      <c r="E83" s="92">
        <f>E84</f>
        <v>9602</v>
      </c>
      <c r="F83" s="92">
        <f t="shared" ref="F83:F84" si="57">F84</f>
        <v>0</v>
      </c>
      <c r="G83" s="92">
        <f t="shared" ref="G83:I84" si="58">G84</f>
        <v>2000</v>
      </c>
      <c r="H83" s="92">
        <f t="shared" si="58"/>
        <v>2000</v>
      </c>
      <c r="I83" s="92">
        <f t="shared" si="58"/>
        <v>2000</v>
      </c>
      <c r="J83" s="61"/>
    </row>
    <row r="84" spans="1:25" ht="67.5" x14ac:dyDescent="0.2">
      <c r="A84" s="29" t="s">
        <v>172</v>
      </c>
      <c r="B84" s="5" t="s">
        <v>84</v>
      </c>
      <c r="C84" s="8" t="s">
        <v>173</v>
      </c>
      <c r="D84" s="93">
        <f>D85</f>
        <v>2019.2</v>
      </c>
      <c r="E84" s="93">
        <f>E85</f>
        <v>9602</v>
      </c>
      <c r="F84" s="93">
        <f t="shared" si="57"/>
        <v>0</v>
      </c>
      <c r="G84" s="93">
        <f t="shared" si="58"/>
        <v>2000</v>
      </c>
      <c r="H84" s="93">
        <f t="shared" si="58"/>
        <v>2000</v>
      </c>
      <c r="I84" s="93">
        <f t="shared" si="58"/>
        <v>2000</v>
      </c>
      <c r="J84" s="61"/>
    </row>
    <row r="85" spans="1:25" ht="67.5" x14ac:dyDescent="0.2">
      <c r="A85" s="29" t="s">
        <v>174</v>
      </c>
      <c r="B85" s="5" t="s">
        <v>69</v>
      </c>
      <c r="C85" s="8" t="s">
        <v>175</v>
      </c>
      <c r="D85" s="93">
        <v>2019.2</v>
      </c>
      <c r="E85" s="93">
        <v>9602</v>
      </c>
      <c r="F85" s="93">
        <v>0</v>
      </c>
      <c r="G85" s="93">
        <v>2000</v>
      </c>
      <c r="H85" s="93">
        <v>2000</v>
      </c>
      <c r="I85" s="93">
        <v>2000</v>
      </c>
      <c r="J85" s="61"/>
    </row>
    <row r="86" spans="1:25" ht="22.5" x14ac:dyDescent="0.2">
      <c r="A86" s="29" t="s">
        <v>44</v>
      </c>
      <c r="B86" s="5" t="s">
        <v>84</v>
      </c>
      <c r="C86" s="6" t="s">
        <v>106</v>
      </c>
      <c r="D86" s="93">
        <f>D87+D91+D89</f>
        <v>5557</v>
      </c>
      <c r="E86" s="93">
        <f>E87+E91+E89</f>
        <v>4000</v>
      </c>
      <c r="F86" s="93">
        <v>6229</v>
      </c>
      <c r="G86" s="93">
        <f t="shared" ref="G86:I86" si="59">G87+G91+G89</f>
        <v>4000</v>
      </c>
      <c r="H86" s="93">
        <f t="shared" si="59"/>
        <v>4000</v>
      </c>
      <c r="I86" s="93">
        <f t="shared" si="59"/>
        <v>4000</v>
      </c>
      <c r="J86" s="61"/>
    </row>
    <row r="87" spans="1:25" ht="22.5" x14ac:dyDescent="0.2">
      <c r="A87" s="29" t="s">
        <v>78</v>
      </c>
      <c r="B87" s="5" t="s">
        <v>84</v>
      </c>
      <c r="C87" s="6" t="s">
        <v>79</v>
      </c>
      <c r="D87" s="93" t="str">
        <f>D88</f>
        <v>2095,4</v>
      </c>
      <c r="E87" s="93">
        <f>E88</f>
        <v>1000</v>
      </c>
      <c r="F87" s="93">
        <f>F88</f>
        <v>1165.5</v>
      </c>
      <c r="G87" s="93">
        <f t="shared" ref="G87:I87" si="60">G88</f>
        <v>1000</v>
      </c>
      <c r="H87" s="93">
        <f t="shared" si="60"/>
        <v>1000</v>
      </c>
      <c r="I87" s="93">
        <f t="shared" si="60"/>
        <v>1000</v>
      </c>
      <c r="J87" s="61"/>
    </row>
    <row r="88" spans="1:25" ht="33.75" x14ac:dyDescent="0.2">
      <c r="A88" s="29" t="s">
        <v>176</v>
      </c>
      <c r="B88" s="5" t="s">
        <v>69</v>
      </c>
      <c r="C88" s="6" t="s">
        <v>177</v>
      </c>
      <c r="D88" s="93" t="s">
        <v>495</v>
      </c>
      <c r="E88" s="93">
        <v>1000</v>
      </c>
      <c r="F88" s="93">
        <v>1165.5</v>
      </c>
      <c r="G88" s="93">
        <v>1000</v>
      </c>
      <c r="H88" s="93">
        <v>1000</v>
      </c>
      <c r="I88" s="93">
        <v>1000</v>
      </c>
      <c r="J88" s="61"/>
    </row>
    <row r="89" spans="1:25" ht="33.75" x14ac:dyDescent="0.2">
      <c r="A89" s="29" t="s">
        <v>446</v>
      </c>
      <c r="B89" s="5" t="s">
        <v>69</v>
      </c>
      <c r="C89" s="6" t="s">
        <v>445</v>
      </c>
      <c r="D89" s="93">
        <f>D90</f>
        <v>0</v>
      </c>
      <c r="E89" s="93">
        <f>E90</f>
        <v>165.5</v>
      </c>
      <c r="F89" s="93">
        <f t="shared" ref="F89:I89" si="61">F90</f>
        <v>2866</v>
      </c>
      <c r="G89" s="93">
        <f t="shared" si="61"/>
        <v>0</v>
      </c>
      <c r="H89" s="93">
        <f t="shared" si="61"/>
        <v>0</v>
      </c>
      <c r="I89" s="93">
        <f t="shared" si="61"/>
        <v>0</v>
      </c>
      <c r="J89" s="61"/>
    </row>
    <row r="90" spans="1:25" ht="33.75" x14ac:dyDescent="0.2">
      <c r="A90" s="29" t="s">
        <v>447</v>
      </c>
      <c r="B90" s="5" t="s">
        <v>69</v>
      </c>
      <c r="C90" s="6" t="s">
        <v>444</v>
      </c>
      <c r="D90" s="93">
        <v>0</v>
      </c>
      <c r="E90" s="93">
        <v>165.5</v>
      </c>
      <c r="F90" s="93">
        <v>2866</v>
      </c>
      <c r="G90" s="93">
        <v>0</v>
      </c>
      <c r="H90" s="93">
        <v>0</v>
      </c>
      <c r="I90" s="93">
        <v>0</v>
      </c>
      <c r="J90" s="61"/>
    </row>
    <row r="91" spans="1:25" ht="45" x14ac:dyDescent="0.2">
      <c r="A91" s="29" t="s">
        <v>178</v>
      </c>
      <c r="B91" s="5" t="s">
        <v>84</v>
      </c>
      <c r="C91" s="6" t="s">
        <v>179</v>
      </c>
      <c r="D91" s="93">
        <f>D92</f>
        <v>3461.6</v>
      </c>
      <c r="E91" s="93">
        <f>E92</f>
        <v>2834.5</v>
      </c>
      <c r="F91" s="93">
        <f t="shared" ref="F91:I91" si="62">F92</f>
        <v>2834.5</v>
      </c>
      <c r="G91" s="93">
        <f t="shared" si="62"/>
        <v>3000</v>
      </c>
      <c r="H91" s="93">
        <f t="shared" si="62"/>
        <v>3000</v>
      </c>
      <c r="I91" s="93">
        <f t="shared" si="62"/>
        <v>3000</v>
      </c>
      <c r="J91" s="61"/>
    </row>
    <row r="92" spans="1:25" ht="20.25" customHeight="1" x14ac:dyDescent="0.2">
      <c r="A92" s="29" t="s">
        <v>180</v>
      </c>
      <c r="B92" s="5" t="s">
        <v>84</v>
      </c>
      <c r="C92" s="6" t="s">
        <v>181</v>
      </c>
      <c r="D92" s="93">
        <f>D93</f>
        <v>3461.6</v>
      </c>
      <c r="E92" s="93">
        <f>E93</f>
        <v>2834.5</v>
      </c>
      <c r="F92" s="93">
        <f>F93</f>
        <v>2834.5</v>
      </c>
      <c r="G92" s="93">
        <f t="shared" ref="G92:I92" si="63">G93</f>
        <v>3000</v>
      </c>
      <c r="H92" s="93">
        <f t="shared" si="63"/>
        <v>3000</v>
      </c>
      <c r="I92" s="93">
        <f t="shared" si="63"/>
        <v>3000</v>
      </c>
      <c r="J92" s="61"/>
    </row>
    <row r="93" spans="1:25" ht="57" thickBot="1" x14ac:dyDescent="0.25">
      <c r="A93" s="29" t="s">
        <v>182</v>
      </c>
      <c r="B93" s="5" t="s">
        <v>69</v>
      </c>
      <c r="C93" s="6" t="s">
        <v>183</v>
      </c>
      <c r="D93" s="93">
        <v>3461.6</v>
      </c>
      <c r="E93" s="93">
        <v>2834.5</v>
      </c>
      <c r="F93" s="93">
        <v>2834.5</v>
      </c>
      <c r="G93" s="93">
        <v>3000</v>
      </c>
      <c r="H93" s="93">
        <v>3000</v>
      </c>
      <c r="I93" s="93">
        <v>3000</v>
      </c>
      <c r="J93" s="61"/>
    </row>
    <row r="94" spans="1:25" s="37" customFormat="1" ht="13.5" thickBot="1" x14ac:dyDescent="0.25">
      <c r="A94" s="15" t="s">
        <v>45</v>
      </c>
      <c r="B94" s="16" t="s">
        <v>84</v>
      </c>
      <c r="C94" s="21" t="s">
        <v>299</v>
      </c>
      <c r="D94" s="91">
        <f>D95+D128+D130+D124</f>
        <v>1476.2999999999997</v>
      </c>
      <c r="E94" s="91">
        <f>E95+E128+E130+E124</f>
        <v>976</v>
      </c>
      <c r="F94" s="91">
        <f t="shared" ref="F94:I94" si="64">F95+F128+F130+F124</f>
        <v>2250</v>
      </c>
      <c r="G94" s="91">
        <f t="shared" si="64"/>
        <v>1379</v>
      </c>
      <c r="H94" s="91">
        <f t="shared" si="64"/>
        <v>1434</v>
      </c>
      <c r="I94" s="91">
        <f t="shared" si="64"/>
        <v>1492</v>
      </c>
      <c r="J94" s="60"/>
      <c r="K94" s="69"/>
    </row>
    <row r="95" spans="1:25" s="37" customFormat="1" ht="21" x14ac:dyDescent="0.2">
      <c r="A95" s="46" t="s">
        <v>327</v>
      </c>
      <c r="B95" s="43" t="s">
        <v>84</v>
      </c>
      <c r="C95" s="47" t="s">
        <v>317</v>
      </c>
      <c r="D95" s="97">
        <f>D96+D101+D105+D111+D113+D118+D115+D109+D126</f>
        <v>910.19999999999993</v>
      </c>
      <c r="E95" s="97">
        <f>E96+E101+E105+E111+E113+E118+E115+E109+E126</f>
        <v>633</v>
      </c>
      <c r="F95" s="97">
        <f t="shared" ref="F95:I95" si="65">F96+F101+F105+F111+F113+F118+F115+F109+F126</f>
        <v>1796</v>
      </c>
      <c r="G95" s="97">
        <f t="shared" si="65"/>
        <v>899</v>
      </c>
      <c r="H95" s="97">
        <f t="shared" si="65"/>
        <v>1047</v>
      </c>
      <c r="I95" s="97">
        <f t="shared" si="65"/>
        <v>974</v>
      </c>
      <c r="J95" s="60"/>
      <c r="K95" s="69"/>
      <c r="L95" s="72"/>
      <c r="M95" s="72"/>
      <c r="N95" s="72"/>
    </row>
    <row r="96" spans="1:25" ht="33.75" x14ac:dyDescent="0.2">
      <c r="A96" s="29" t="s">
        <v>328</v>
      </c>
      <c r="B96" s="5" t="s">
        <v>84</v>
      </c>
      <c r="C96" s="8" t="s">
        <v>311</v>
      </c>
      <c r="D96" s="98">
        <f>D97+D98+D100+D99</f>
        <v>55</v>
      </c>
      <c r="E96" s="98">
        <f>E97+E98+E100</f>
        <v>60.6</v>
      </c>
      <c r="F96" s="98">
        <f t="shared" ref="F96:I96" si="66">F97+F98+F100</f>
        <v>13</v>
      </c>
      <c r="G96" s="98">
        <f t="shared" si="66"/>
        <v>15</v>
      </c>
      <c r="H96" s="98">
        <f t="shared" si="66"/>
        <v>21</v>
      </c>
      <c r="I96" s="98">
        <f t="shared" si="66"/>
        <v>27</v>
      </c>
      <c r="J96" s="62"/>
      <c r="Y96" s="108"/>
    </row>
    <row r="97" spans="1:10" ht="56.25" x14ac:dyDescent="0.2">
      <c r="A97" s="29" t="s">
        <v>329</v>
      </c>
      <c r="B97" s="5" t="s">
        <v>304</v>
      </c>
      <c r="C97" s="8" t="s">
        <v>305</v>
      </c>
      <c r="D97" s="93">
        <v>24</v>
      </c>
      <c r="E97" s="93">
        <v>30</v>
      </c>
      <c r="F97" s="93">
        <v>10</v>
      </c>
      <c r="G97" s="93">
        <v>10</v>
      </c>
      <c r="H97" s="93">
        <v>15</v>
      </c>
      <c r="I97" s="93">
        <v>20</v>
      </c>
      <c r="J97" s="61"/>
    </row>
    <row r="98" spans="1:10" ht="56.25" x14ac:dyDescent="0.2">
      <c r="A98" s="29" t="s">
        <v>329</v>
      </c>
      <c r="B98" s="5" t="s">
        <v>381</v>
      </c>
      <c r="C98" s="8" t="s">
        <v>305</v>
      </c>
      <c r="D98" s="93">
        <v>25</v>
      </c>
      <c r="E98" s="93">
        <v>25</v>
      </c>
      <c r="F98" s="93">
        <v>0</v>
      </c>
      <c r="G98" s="93">
        <v>0</v>
      </c>
      <c r="H98" s="93">
        <v>0</v>
      </c>
      <c r="I98" s="93">
        <v>0</v>
      </c>
      <c r="J98" s="61"/>
    </row>
    <row r="99" spans="1:10" ht="56.25" x14ac:dyDescent="0.2">
      <c r="A99" s="29" t="s">
        <v>329</v>
      </c>
      <c r="B99" s="5" t="s">
        <v>496</v>
      </c>
      <c r="C99" s="8" t="s">
        <v>305</v>
      </c>
      <c r="D99" s="93">
        <v>6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61"/>
    </row>
    <row r="100" spans="1:10" ht="56.25" x14ac:dyDescent="0.2">
      <c r="A100" s="29" t="s">
        <v>329</v>
      </c>
      <c r="B100" s="5" t="s">
        <v>448</v>
      </c>
      <c r="C100" s="8" t="s">
        <v>305</v>
      </c>
      <c r="D100" s="93">
        <v>0</v>
      </c>
      <c r="E100" s="93">
        <v>5.6</v>
      </c>
      <c r="F100" s="93">
        <v>3</v>
      </c>
      <c r="G100" s="93">
        <v>5</v>
      </c>
      <c r="H100" s="93">
        <v>6</v>
      </c>
      <c r="I100" s="93">
        <v>7</v>
      </c>
      <c r="J100" s="61"/>
    </row>
    <row r="101" spans="1:10" ht="56.25" x14ac:dyDescent="0.2">
      <c r="A101" s="29" t="s">
        <v>330</v>
      </c>
      <c r="B101" s="5" t="s">
        <v>84</v>
      </c>
      <c r="C101" s="8" t="s">
        <v>312</v>
      </c>
      <c r="D101" s="98">
        <f>D104+D103+D102</f>
        <v>184.5</v>
      </c>
      <c r="E101" s="98">
        <f>E104+E103</f>
        <v>220</v>
      </c>
      <c r="F101" s="98">
        <f t="shared" ref="F101:I101" si="67">F104+F103</f>
        <v>138</v>
      </c>
      <c r="G101" s="98">
        <f t="shared" si="67"/>
        <v>145</v>
      </c>
      <c r="H101" s="98">
        <f t="shared" si="67"/>
        <v>231</v>
      </c>
      <c r="I101" s="98">
        <f t="shared" si="67"/>
        <v>200</v>
      </c>
      <c r="J101" s="62"/>
    </row>
    <row r="102" spans="1:10" ht="67.5" x14ac:dyDescent="0.2">
      <c r="A102" s="29" t="s">
        <v>331</v>
      </c>
      <c r="B102" s="5" t="s">
        <v>496</v>
      </c>
      <c r="C102" s="8" t="s">
        <v>303</v>
      </c>
      <c r="D102" s="93">
        <v>9.4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62"/>
    </row>
    <row r="103" spans="1:10" ht="67.5" x14ac:dyDescent="0.2">
      <c r="A103" s="29" t="s">
        <v>331</v>
      </c>
      <c r="B103" s="5" t="s">
        <v>304</v>
      </c>
      <c r="C103" s="8" t="s">
        <v>303</v>
      </c>
      <c r="D103" s="93">
        <v>175.1</v>
      </c>
      <c r="E103" s="93">
        <v>210</v>
      </c>
      <c r="F103" s="93">
        <v>120</v>
      </c>
      <c r="G103" s="93">
        <v>125</v>
      </c>
      <c r="H103" s="93">
        <v>206</v>
      </c>
      <c r="I103" s="93">
        <v>170</v>
      </c>
      <c r="J103" s="61"/>
    </row>
    <row r="104" spans="1:10" ht="67.5" x14ac:dyDescent="0.2">
      <c r="A104" s="29" t="s">
        <v>331</v>
      </c>
      <c r="B104" s="5" t="s">
        <v>448</v>
      </c>
      <c r="C104" s="8" t="s">
        <v>303</v>
      </c>
      <c r="D104" s="93">
        <v>0</v>
      </c>
      <c r="E104" s="93">
        <v>10</v>
      </c>
      <c r="F104" s="93">
        <v>18</v>
      </c>
      <c r="G104" s="93">
        <v>20</v>
      </c>
      <c r="H104" s="93">
        <v>25</v>
      </c>
      <c r="I104" s="93">
        <v>30</v>
      </c>
      <c r="J104" s="61"/>
    </row>
    <row r="105" spans="1:10" ht="33.75" x14ac:dyDescent="0.2">
      <c r="A105" s="29" t="s">
        <v>332</v>
      </c>
      <c r="B105" s="5" t="s">
        <v>84</v>
      </c>
      <c r="C105" s="8" t="s">
        <v>319</v>
      </c>
      <c r="D105" s="98">
        <f>D107+D108+D106</f>
        <v>37.200000000000003</v>
      </c>
      <c r="E105" s="98">
        <f>E107+E108+E106</f>
        <v>45</v>
      </c>
      <c r="F105" s="98">
        <f t="shared" ref="F105:I105" si="68">F107+F108+F106</f>
        <v>19</v>
      </c>
      <c r="G105" s="98">
        <f t="shared" si="68"/>
        <v>20</v>
      </c>
      <c r="H105" s="98">
        <f t="shared" si="68"/>
        <v>22</v>
      </c>
      <c r="I105" s="98">
        <f t="shared" si="68"/>
        <v>25</v>
      </c>
      <c r="J105" s="62"/>
    </row>
    <row r="106" spans="1:10" ht="56.25" x14ac:dyDescent="0.2">
      <c r="A106" s="29" t="s">
        <v>333</v>
      </c>
      <c r="B106" s="5" t="s">
        <v>448</v>
      </c>
      <c r="C106" s="8" t="s">
        <v>320</v>
      </c>
      <c r="D106" s="93">
        <v>0</v>
      </c>
      <c r="E106" s="93">
        <v>0</v>
      </c>
      <c r="F106" s="93">
        <v>10</v>
      </c>
      <c r="G106" s="93">
        <v>10</v>
      </c>
      <c r="H106" s="93">
        <v>10</v>
      </c>
      <c r="I106" s="93">
        <v>10</v>
      </c>
      <c r="J106" s="62"/>
    </row>
    <row r="107" spans="1:10" ht="56.25" x14ac:dyDescent="0.2">
      <c r="A107" s="29" t="s">
        <v>333</v>
      </c>
      <c r="B107" s="5" t="s">
        <v>304</v>
      </c>
      <c r="C107" s="8" t="s">
        <v>320</v>
      </c>
      <c r="D107" s="93">
        <v>12.2</v>
      </c>
      <c r="E107" s="93">
        <v>15</v>
      </c>
      <c r="F107" s="93">
        <v>9</v>
      </c>
      <c r="G107" s="93">
        <v>10</v>
      </c>
      <c r="H107" s="93">
        <v>12</v>
      </c>
      <c r="I107" s="93">
        <v>15</v>
      </c>
      <c r="J107" s="61"/>
    </row>
    <row r="108" spans="1:10" ht="56.25" x14ac:dyDescent="0.2">
      <c r="A108" s="29" t="s">
        <v>387</v>
      </c>
      <c r="B108" s="5" t="s">
        <v>69</v>
      </c>
      <c r="C108" s="8" t="s">
        <v>388</v>
      </c>
      <c r="D108" s="93">
        <v>25</v>
      </c>
      <c r="E108" s="93">
        <v>30</v>
      </c>
      <c r="F108" s="93">
        <v>0</v>
      </c>
      <c r="G108" s="93">
        <v>0</v>
      </c>
      <c r="H108" s="93">
        <v>0</v>
      </c>
      <c r="I108" s="93">
        <v>0</v>
      </c>
      <c r="J108" s="61"/>
    </row>
    <row r="109" spans="1:10" ht="45" x14ac:dyDescent="0.2">
      <c r="A109" s="29" t="s">
        <v>382</v>
      </c>
      <c r="B109" s="5" t="s">
        <v>84</v>
      </c>
      <c r="C109" s="8" t="s">
        <v>383</v>
      </c>
      <c r="D109" s="98">
        <f>D110</f>
        <v>10</v>
      </c>
      <c r="E109" s="98">
        <f>E110</f>
        <v>10</v>
      </c>
      <c r="F109" s="98">
        <f t="shared" ref="F109:I109" si="69">F110</f>
        <v>20</v>
      </c>
      <c r="G109" s="98">
        <f t="shared" si="69"/>
        <v>25</v>
      </c>
      <c r="H109" s="98">
        <f t="shared" si="69"/>
        <v>27</v>
      </c>
      <c r="I109" s="98">
        <f t="shared" si="69"/>
        <v>30</v>
      </c>
      <c r="J109" s="62"/>
    </row>
    <row r="110" spans="1:10" ht="56.25" x14ac:dyDescent="0.2">
      <c r="A110" s="29" t="s">
        <v>389</v>
      </c>
      <c r="B110" s="5" t="s">
        <v>69</v>
      </c>
      <c r="C110" s="8" t="s">
        <v>390</v>
      </c>
      <c r="D110" s="93">
        <v>10</v>
      </c>
      <c r="E110" s="93">
        <v>10</v>
      </c>
      <c r="F110" s="93">
        <v>20</v>
      </c>
      <c r="G110" s="93">
        <v>25</v>
      </c>
      <c r="H110" s="93">
        <v>27</v>
      </c>
      <c r="I110" s="93">
        <v>30</v>
      </c>
      <c r="J110" s="61"/>
    </row>
    <row r="111" spans="1:10" ht="45" x14ac:dyDescent="0.2">
      <c r="A111" s="29" t="s">
        <v>334</v>
      </c>
      <c r="B111" s="5" t="s">
        <v>84</v>
      </c>
      <c r="C111" s="8" t="s">
        <v>313</v>
      </c>
      <c r="D111" s="98">
        <f>D112</f>
        <v>35.6</v>
      </c>
      <c r="E111" s="98">
        <f>E112</f>
        <v>30</v>
      </c>
      <c r="F111" s="98">
        <f t="shared" ref="F111:I111" si="70">F112</f>
        <v>7</v>
      </c>
      <c r="G111" s="98">
        <f t="shared" si="70"/>
        <v>10</v>
      </c>
      <c r="H111" s="98">
        <f t="shared" si="70"/>
        <v>15</v>
      </c>
      <c r="I111" s="98">
        <f t="shared" si="70"/>
        <v>20</v>
      </c>
      <c r="J111" s="62"/>
    </row>
    <row r="112" spans="1:10" ht="78.75" x14ac:dyDescent="0.2">
      <c r="A112" s="29" t="s">
        <v>335</v>
      </c>
      <c r="B112" s="5" t="s">
        <v>304</v>
      </c>
      <c r="C112" s="8" t="s">
        <v>306</v>
      </c>
      <c r="D112" s="93">
        <v>35.6</v>
      </c>
      <c r="E112" s="93">
        <v>30</v>
      </c>
      <c r="F112" s="93">
        <v>7</v>
      </c>
      <c r="G112" s="93">
        <v>10</v>
      </c>
      <c r="H112" s="93">
        <v>15</v>
      </c>
      <c r="I112" s="93">
        <v>20</v>
      </c>
      <c r="J112" s="61"/>
    </row>
    <row r="113" spans="1:10" ht="45" x14ac:dyDescent="0.2">
      <c r="A113" s="29" t="s">
        <v>336</v>
      </c>
      <c r="B113" s="5" t="s">
        <v>84</v>
      </c>
      <c r="C113" s="8" t="s">
        <v>322</v>
      </c>
      <c r="D113" s="98">
        <f>D114</f>
        <v>10.7</v>
      </c>
      <c r="E113" s="98">
        <f>E114</f>
        <v>10</v>
      </c>
      <c r="F113" s="98">
        <f t="shared" ref="F113:I113" si="71">F114</f>
        <v>35</v>
      </c>
      <c r="G113" s="98">
        <f t="shared" si="71"/>
        <v>40</v>
      </c>
      <c r="H113" s="98">
        <f t="shared" si="71"/>
        <v>45</v>
      </c>
      <c r="I113" s="98">
        <f t="shared" si="71"/>
        <v>50</v>
      </c>
      <c r="J113" s="62"/>
    </row>
    <row r="114" spans="1:10" ht="56.25" x14ac:dyDescent="0.2">
      <c r="A114" s="29" t="s">
        <v>337</v>
      </c>
      <c r="B114" s="5" t="s">
        <v>304</v>
      </c>
      <c r="C114" s="8" t="s">
        <v>321</v>
      </c>
      <c r="D114" s="93">
        <v>10.7</v>
      </c>
      <c r="E114" s="93">
        <v>10</v>
      </c>
      <c r="F114" s="93">
        <v>35</v>
      </c>
      <c r="G114" s="93">
        <v>40</v>
      </c>
      <c r="H114" s="93">
        <v>45</v>
      </c>
      <c r="I114" s="93">
        <v>50</v>
      </c>
      <c r="J114" s="61"/>
    </row>
    <row r="115" spans="1:10" ht="33.75" x14ac:dyDescent="0.2">
      <c r="A115" s="29" t="s">
        <v>338</v>
      </c>
      <c r="B115" s="5" t="s">
        <v>84</v>
      </c>
      <c r="C115" s="8" t="s">
        <v>314</v>
      </c>
      <c r="D115" s="98">
        <f>D117+D116</f>
        <v>15.9</v>
      </c>
      <c r="E115" s="98">
        <f>E117</f>
        <v>15</v>
      </c>
      <c r="F115" s="98">
        <f t="shared" ref="F115:I115" si="72">F117</f>
        <v>35</v>
      </c>
      <c r="G115" s="98">
        <f t="shared" si="72"/>
        <v>37</v>
      </c>
      <c r="H115" s="98">
        <f t="shared" si="72"/>
        <v>40</v>
      </c>
      <c r="I115" s="98">
        <f t="shared" si="72"/>
        <v>43</v>
      </c>
      <c r="J115" s="62"/>
    </row>
    <row r="116" spans="1:10" ht="56.25" x14ac:dyDescent="0.2">
      <c r="A116" s="29" t="s">
        <v>339</v>
      </c>
      <c r="B116" s="5" t="s">
        <v>496</v>
      </c>
      <c r="C116" s="8" t="s">
        <v>307</v>
      </c>
      <c r="D116" s="93">
        <v>1.5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62"/>
    </row>
    <row r="117" spans="1:10" ht="56.25" x14ac:dyDescent="0.2">
      <c r="A117" s="29" t="s">
        <v>339</v>
      </c>
      <c r="B117" s="5" t="s">
        <v>304</v>
      </c>
      <c r="C117" s="8" t="s">
        <v>307</v>
      </c>
      <c r="D117" s="93">
        <v>14.4</v>
      </c>
      <c r="E117" s="93">
        <v>15</v>
      </c>
      <c r="F117" s="93">
        <v>35</v>
      </c>
      <c r="G117" s="93">
        <v>37</v>
      </c>
      <c r="H117" s="93">
        <v>40</v>
      </c>
      <c r="I117" s="93">
        <v>43</v>
      </c>
      <c r="J117" s="61"/>
    </row>
    <row r="118" spans="1:10" ht="45" x14ac:dyDescent="0.2">
      <c r="A118" s="29" t="s">
        <v>340</v>
      </c>
      <c r="B118" s="5" t="s">
        <v>84</v>
      </c>
      <c r="C118" s="8" t="s">
        <v>315</v>
      </c>
      <c r="D118" s="98">
        <f>D120+D121+D123+D122+D119</f>
        <v>561.29999999999995</v>
      </c>
      <c r="E118" s="98">
        <f>E120+E121+E123+E122</f>
        <v>242.4</v>
      </c>
      <c r="F118" s="98">
        <f t="shared" ref="F118:I118" si="73">F120+F121+F123+F122</f>
        <v>238</v>
      </c>
      <c r="G118" s="98">
        <f t="shared" si="73"/>
        <v>257</v>
      </c>
      <c r="H118" s="98">
        <f t="shared" si="73"/>
        <v>286</v>
      </c>
      <c r="I118" s="98">
        <f t="shared" si="73"/>
        <v>209</v>
      </c>
      <c r="J118" s="62"/>
    </row>
    <row r="119" spans="1:10" ht="56.25" x14ac:dyDescent="0.2">
      <c r="A119" s="29" t="s">
        <v>341</v>
      </c>
      <c r="B119" s="5" t="s">
        <v>496</v>
      </c>
      <c r="C119" s="8" t="s">
        <v>308</v>
      </c>
      <c r="D119" s="93">
        <v>12.3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62"/>
    </row>
    <row r="120" spans="1:10" ht="56.25" x14ac:dyDescent="0.2">
      <c r="A120" s="29" t="s">
        <v>341</v>
      </c>
      <c r="B120" s="5" t="s">
        <v>448</v>
      </c>
      <c r="C120" s="8" t="s">
        <v>308</v>
      </c>
      <c r="D120" s="93">
        <v>0</v>
      </c>
      <c r="E120" s="93">
        <v>15</v>
      </c>
      <c r="F120" s="93">
        <v>10</v>
      </c>
      <c r="G120" s="93">
        <v>12</v>
      </c>
      <c r="H120" s="93">
        <v>17</v>
      </c>
      <c r="I120" s="93">
        <v>20</v>
      </c>
      <c r="J120" s="61"/>
    </row>
    <row r="121" spans="1:10" ht="56.25" x14ac:dyDescent="0.2">
      <c r="A121" s="29" t="s">
        <v>341</v>
      </c>
      <c r="B121" s="5" t="s">
        <v>304</v>
      </c>
      <c r="C121" s="8" t="s">
        <v>308</v>
      </c>
      <c r="D121" s="93">
        <v>414.1</v>
      </c>
      <c r="E121" s="93">
        <v>177.4</v>
      </c>
      <c r="F121" s="93">
        <v>190</v>
      </c>
      <c r="G121" s="93">
        <v>200</v>
      </c>
      <c r="H121" s="93">
        <v>220</v>
      </c>
      <c r="I121" s="93">
        <v>136</v>
      </c>
      <c r="J121" s="61"/>
    </row>
    <row r="122" spans="1:10" ht="56.25" x14ac:dyDescent="0.2">
      <c r="A122" s="29" t="s">
        <v>341</v>
      </c>
      <c r="B122" s="5" t="s">
        <v>449</v>
      </c>
      <c r="C122" s="8" t="s">
        <v>308</v>
      </c>
      <c r="D122" s="93">
        <v>0</v>
      </c>
      <c r="E122" s="93">
        <v>0</v>
      </c>
      <c r="F122" s="93">
        <v>2</v>
      </c>
      <c r="G122" s="93">
        <v>5</v>
      </c>
      <c r="H122" s="93">
        <v>7</v>
      </c>
      <c r="I122" s="93">
        <v>8</v>
      </c>
      <c r="J122" s="61"/>
    </row>
    <row r="123" spans="1:10" ht="56.25" x14ac:dyDescent="0.2">
      <c r="A123" s="29" t="s">
        <v>385</v>
      </c>
      <c r="B123" s="5" t="s">
        <v>69</v>
      </c>
      <c r="C123" s="8" t="s">
        <v>384</v>
      </c>
      <c r="D123" s="93">
        <v>134.9</v>
      </c>
      <c r="E123" s="93">
        <v>50</v>
      </c>
      <c r="F123" s="93">
        <v>36</v>
      </c>
      <c r="G123" s="93">
        <v>40</v>
      </c>
      <c r="H123" s="93">
        <v>42</v>
      </c>
      <c r="I123" s="93">
        <v>45</v>
      </c>
      <c r="J123" s="61"/>
    </row>
    <row r="124" spans="1:10" ht="33.75" x14ac:dyDescent="0.2">
      <c r="A124" s="29" t="s">
        <v>410</v>
      </c>
      <c r="B124" s="5" t="s">
        <v>84</v>
      </c>
      <c r="C124" s="8" t="s">
        <v>411</v>
      </c>
      <c r="D124" s="98">
        <f>D125</f>
        <v>149.6</v>
      </c>
      <c r="E124" s="98">
        <f>E125</f>
        <v>50</v>
      </c>
      <c r="F124" s="98">
        <f t="shared" ref="F124:I124" si="74">F125</f>
        <v>106</v>
      </c>
      <c r="G124" s="98">
        <f t="shared" si="74"/>
        <v>110</v>
      </c>
      <c r="H124" s="98">
        <f t="shared" si="74"/>
        <v>11</v>
      </c>
      <c r="I124" s="98">
        <f t="shared" si="74"/>
        <v>120</v>
      </c>
      <c r="J124" s="61"/>
    </row>
    <row r="125" spans="1:10" ht="45" x14ac:dyDescent="0.2">
      <c r="A125" s="29" t="s">
        <v>413</v>
      </c>
      <c r="B125" s="5" t="s">
        <v>69</v>
      </c>
      <c r="C125" s="8" t="s">
        <v>412</v>
      </c>
      <c r="D125" s="93">
        <v>149.6</v>
      </c>
      <c r="E125" s="93">
        <v>50</v>
      </c>
      <c r="F125" s="93">
        <v>106</v>
      </c>
      <c r="G125" s="93">
        <v>110</v>
      </c>
      <c r="H125" s="93">
        <v>11</v>
      </c>
      <c r="I125" s="93">
        <v>120</v>
      </c>
      <c r="J125" s="61"/>
    </row>
    <row r="126" spans="1:10" ht="56.25" x14ac:dyDescent="0.2">
      <c r="A126" s="29" t="s">
        <v>452</v>
      </c>
      <c r="B126" s="5" t="s">
        <v>84</v>
      </c>
      <c r="C126" s="8" t="s">
        <v>450</v>
      </c>
      <c r="D126" s="98">
        <f>D127</f>
        <v>0</v>
      </c>
      <c r="E126" s="98">
        <f>E127</f>
        <v>0</v>
      </c>
      <c r="F126" s="98">
        <v>1291</v>
      </c>
      <c r="G126" s="98">
        <f t="shared" ref="G126:I126" si="75">G127</f>
        <v>350</v>
      </c>
      <c r="H126" s="98">
        <f t="shared" si="75"/>
        <v>360</v>
      </c>
      <c r="I126" s="98">
        <f t="shared" si="75"/>
        <v>370</v>
      </c>
      <c r="J126" s="61"/>
    </row>
    <row r="127" spans="1:10" ht="45" x14ac:dyDescent="0.2">
      <c r="A127" s="29" t="s">
        <v>453</v>
      </c>
      <c r="B127" s="5" t="s">
        <v>69</v>
      </c>
      <c r="C127" s="8" t="s">
        <v>451</v>
      </c>
      <c r="D127" s="93">
        <v>0</v>
      </c>
      <c r="E127" s="93">
        <v>0</v>
      </c>
      <c r="F127" s="93">
        <v>341</v>
      </c>
      <c r="G127" s="93">
        <v>350</v>
      </c>
      <c r="H127" s="93">
        <v>360</v>
      </c>
      <c r="I127" s="93">
        <v>370</v>
      </c>
      <c r="J127" s="61"/>
    </row>
    <row r="128" spans="1:10" ht="22.5" x14ac:dyDescent="0.2">
      <c r="A128" s="29" t="s">
        <v>342</v>
      </c>
      <c r="B128" s="5" t="s">
        <v>84</v>
      </c>
      <c r="C128" s="8" t="s">
        <v>316</v>
      </c>
      <c r="D128" s="98">
        <f>D129</f>
        <v>90</v>
      </c>
      <c r="E128" s="98">
        <f>E129</f>
        <v>90</v>
      </c>
      <c r="F128" s="98">
        <f t="shared" ref="F128:I128" si="76">F129</f>
        <v>210</v>
      </c>
      <c r="G128" s="98">
        <f t="shared" si="76"/>
        <v>215</v>
      </c>
      <c r="H128" s="98">
        <f t="shared" si="76"/>
        <v>216</v>
      </c>
      <c r="I128" s="98">
        <f t="shared" si="76"/>
        <v>225</v>
      </c>
      <c r="J128" s="62"/>
    </row>
    <row r="129" spans="1:11" ht="33.75" x14ac:dyDescent="0.2">
      <c r="A129" s="29" t="s">
        <v>343</v>
      </c>
      <c r="B129" s="5" t="s">
        <v>323</v>
      </c>
      <c r="C129" s="8" t="s">
        <v>309</v>
      </c>
      <c r="D129" s="93">
        <v>90</v>
      </c>
      <c r="E129" s="93">
        <v>90</v>
      </c>
      <c r="F129" s="93">
        <v>210</v>
      </c>
      <c r="G129" s="93">
        <v>215</v>
      </c>
      <c r="H129" s="93">
        <v>216</v>
      </c>
      <c r="I129" s="93">
        <v>225</v>
      </c>
      <c r="J129" s="61"/>
    </row>
    <row r="130" spans="1:11" x14ac:dyDescent="0.2">
      <c r="A130" s="29" t="s">
        <v>344</v>
      </c>
      <c r="B130" s="5" t="s">
        <v>84</v>
      </c>
      <c r="C130" s="8" t="s">
        <v>318</v>
      </c>
      <c r="D130" s="93">
        <f>D134+D131</f>
        <v>326.5</v>
      </c>
      <c r="E130" s="93">
        <f>E134+E131</f>
        <v>203</v>
      </c>
      <c r="F130" s="93">
        <f t="shared" ref="F130:I130" si="77">F134+F131</f>
        <v>138</v>
      </c>
      <c r="G130" s="93">
        <f t="shared" si="77"/>
        <v>155</v>
      </c>
      <c r="H130" s="93">
        <f t="shared" si="77"/>
        <v>160</v>
      </c>
      <c r="I130" s="93">
        <f t="shared" si="77"/>
        <v>173</v>
      </c>
      <c r="J130" s="61"/>
    </row>
    <row r="131" spans="1:11" ht="67.5" x14ac:dyDescent="0.2">
      <c r="A131" s="29" t="s">
        <v>414</v>
      </c>
      <c r="B131" s="5" t="s">
        <v>84</v>
      </c>
      <c r="C131" s="8" t="s">
        <v>415</v>
      </c>
      <c r="D131" s="98">
        <f>D132+D133</f>
        <v>111.7</v>
      </c>
      <c r="E131" s="98">
        <f>E132</f>
        <v>130</v>
      </c>
      <c r="F131" s="98">
        <f t="shared" ref="F131:I131" si="78">F132</f>
        <v>100</v>
      </c>
      <c r="G131" s="98">
        <f t="shared" si="78"/>
        <v>110</v>
      </c>
      <c r="H131" s="98">
        <f t="shared" si="78"/>
        <v>111</v>
      </c>
      <c r="I131" s="98">
        <f t="shared" si="78"/>
        <v>120</v>
      </c>
      <c r="J131" s="61"/>
    </row>
    <row r="132" spans="1:11" ht="45" x14ac:dyDescent="0.2">
      <c r="A132" s="29" t="s">
        <v>416</v>
      </c>
      <c r="B132" s="5" t="s">
        <v>69</v>
      </c>
      <c r="C132" s="8" t="s">
        <v>417</v>
      </c>
      <c r="D132" s="93">
        <v>52.6</v>
      </c>
      <c r="E132" s="93">
        <v>130</v>
      </c>
      <c r="F132" s="93">
        <v>100</v>
      </c>
      <c r="G132" s="93">
        <v>110</v>
      </c>
      <c r="H132" s="93">
        <v>111</v>
      </c>
      <c r="I132" s="93">
        <v>120</v>
      </c>
      <c r="J132" s="61"/>
    </row>
    <row r="133" spans="1:11" ht="45" x14ac:dyDescent="0.2">
      <c r="A133" s="29" t="s">
        <v>416</v>
      </c>
      <c r="B133" s="5" t="s">
        <v>76</v>
      </c>
      <c r="C133" s="8" t="s">
        <v>417</v>
      </c>
      <c r="D133" s="93">
        <v>59.1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61"/>
    </row>
    <row r="134" spans="1:11" ht="45" x14ac:dyDescent="0.2">
      <c r="A134" s="29" t="s">
        <v>346</v>
      </c>
      <c r="B134" s="5" t="s">
        <v>84</v>
      </c>
      <c r="C134" s="8" t="s">
        <v>386</v>
      </c>
      <c r="D134" s="98">
        <f>D136+D138+D139+D140+D141+D135+D137</f>
        <v>214.8</v>
      </c>
      <c r="E134" s="98">
        <f>E136+E138+E139+E140+E141+E135</f>
        <v>73</v>
      </c>
      <c r="F134" s="98">
        <f t="shared" ref="F134:I134" si="79">F136+F138+F139+F140+F141+F135</f>
        <v>38</v>
      </c>
      <c r="G134" s="98">
        <f t="shared" si="79"/>
        <v>45</v>
      </c>
      <c r="H134" s="98">
        <f t="shared" si="79"/>
        <v>49</v>
      </c>
      <c r="I134" s="98">
        <f t="shared" si="79"/>
        <v>53</v>
      </c>
      <c r="J134" s="62"/>
    </row>
    <row r="135" spans="1:11" ht="45" x14ac:dyDescent="0.2">
      <c r="A135" s="29" t="s">
        <v>345</v>
      </c>
      <c r="B135" s="5" t="s">
        <v>85</v>
      </c>
      <c r="C135" s="8" t="s">
        <v>310</v>
      </c>
      <c r="D135" s="93">
        <v>28</v>
      </c>
      <c r="E135" s="93">
        <v>10</v>
      </c>
      <c r="F135" s="93">
        <v>0</v>
      </c>
      <c r="G135" s="93">
        <v>0</v>
      </c>
      <c r="H135" s="93">
        <v>0</v>
      </c>
      <c r="I135" s="93">
        <v>0</v>
      </c>
      <c r="J135" s="62"/>
    </row>
    <row r="136" spans="1:11" ht="45" x14ac:dyDescent="0.2">
      <c r="A136" s="29" t="s">
        <v>345</v>
      </c>
      <c r="B136" s="5" t="s">
        <v>69</v>
      </c>
      <c r="C136" s="8" t="s">
        <v>310</v>
      </c>
      <c r="D136" s="93">
        <v>21.1</v>
      </c>
      <c r="E136" s="93">
        <v>0</v>
      </c>
      <c r="F136" s="93">
        <v>36</v>
      </c>
      <c r="G136" s="93">
        <v>40</v>
      </c>
      <c r="H136" s="93">
        <v>42</v>
      </c>
      <c r="I136" s="93">
        <v>45</v>
      </c>
      <c r="J136" s="61"/>
    </row>
    <row r="137" spans="1:11" ht="45" x14ac:dyDescent="0.2">
      <c r="A137" s="29" t="s">
        <v>345</v>
      </c>
      <c r="B137" s="5" t="s">
        <v>323</v>
      </c>
      <c r="C137" s="8" t="s">
        <v>310</v>
      </c>
      <c r="D137" s="93">
        <v>0.5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61"/>
    </row>
    <row r="138" spans="1:11" ht="45" x14ac:dyDescent="0.2">
      <c r="A138" s="29" t="s">
        <v>345</v>
      </c>
      <c r="B138" s="5" t="s">
        <v>391</v>
      </c>
      <c r="C138" s="8" t="s">
        <v>310</v>
      </c>
      <c r="D138" s="93">
        <v>13.3</v>
      </c>
      <c r="E138" s="93">
        <v>2</v>
      </c>
      <c r="F138" s="93">
        <v>0</v>
      </c>
      <c r="G138" s="93">
        <v>0</v>
      </c>
      <c r="H138" s="93">
        <v>0</v>
      </c>
      <c r="I138" s="93">
        <v>0</v>
      </c>
      <c r="J138" s="61"/>
    </row>
    <row r="139" spans="1:11" ht="45" x14ac:dyDescent="0.2">
      <c r="A139" s="29" t="s">
        <v>345</v>
      </c>
      <c r="B139" s="5" t="s">
        <v>324</v>
      </c>
      <c r="C139" s="8" t="s">
        <v>310</v>
      </c>
      <c r="D139" s="93">
        <v>30</v>
      </c>
      <c r="E139" s="93">
        <v>10</v>
      </c>
      <c r="F139" s="93">
        <v>0</v>
      </c>
      <c r="G139" s="93">
        <v>0</v>
      </c>
      <c r="H139" s="93">
        <v>0</v>
      </c>
      <c r="I139" s="93">
        <v>0</v>
      </c>
      <c r="J139" s="61"/>
    </row>
    <row r="140" spans="1:11" ht="45" x14ac:dyDescent="0.2">
      <c r="A140" s="29" t="s">
        <v>345</v>
      </c>
      <c r="B140" s="5" t="s">
        <v>107</v>
      </c>
      <c r="C140" s="8" t="s">
        <v>310</v>
      </c>
      <c r="D140" s="93">
        <v>119.2</v>
      </c>
      <c r="E140" s="93">
        <v>50</v>
      </c>
      <c r="F140" s="93">
        <v>2</v>
      </c>
      <c r="G140" s="93">
        <v>5</v>
      </c>
      <c r="H140" s="93">
        <v>7</v>
      </c>
      <c r="I140" s="93">
        <v>8</v>
      </c>
      <c r="J140" s="61"/>
    </row>
    <row r="141" spans="1:11" ht="57" thickBot="1" x14ac:dyDescent="0.25">
      <c r="A141" s="5" t="s">
        <v>347</v>
      </c>
      <c r="B141" s="5" t="s">
        <v>85</v>
      </c>
      <c r="C141" s="8" t="s">
        <v>325</v>
      </c>
      <c r="D141" s="93">
        <v>2.7</v>
      </c>
      <c r="E141" s="93">
        <v>1</v>
      </c>
      <c r="F141" s="93">
        <v>0</v>
      </c>
      <c r="G141" s="93">
        <v>0</v>
      </c>
      <c r="H141" s="93">
        <v>0</v>
      </c>
      <c r="I141" s="93">
        <v>0</v>
      </c>
      <c r="J141" s="61"/>
    </row>
    <row r="142" spans="1:11" s="37" customFormat="1" ht="13.5" thickBot="1" x14ac:dyDescent="0.25">
      <c r="A142" s="15" t="s">
        <v>16</v>
      </c>
      <c r="B142" s="16" t="s">
        <v>84</v>
      </c>
      <c r="C142" s="21" t="s">
        <v>109</v>
      </c>
      <c r="D142" s="91">
        <f t="shared" ref="D142" si="80">D143+D145</f>
        <v>1572.4</v>
      </c>
      <c r="E142" s="91">
        <f t="shared" ref="E142:I142" si="81">E143+E145</f>
        <v>850</v>
      </c>
      <c r="F142" s="91">
        <f t="shared" si="81"/>
        <v>900</v>
      </c>
      <c r="G142" s="91">
        <f t="shared" si="81"/>
        <v>150</v>
      </c>
      <c r="H142" s="91">
        <f t="shared" si="81"/>
        <v>200</v>
      </c>
      <c r="I142" s="91">
        <f t="shared" si="81"/>
        <v>251</v>
      </c>
      <c r="J142" s="60"/>
      <c r="K142" s="69"/>
    </row>
    <row r="143" spans="1:11" x14ac:dyDescent="0.2">
      <c r="A143" s="28" t="s">
        <v>15</v>
      </c>
      <c r="B143" s="18" t="s">
        <v>84</v>
      </c>
      <c r="C143" s="19" t="s">
        <v>108</v>
      </c>
      <c r="D143" s="92">
        <f>D144</f>
        <v>0</v>
      </c>
      <c r="E143" s="92">
        <f>E144</f>
        <v>0</v>
      </c>
      <c r="F143" s="92">
        <f t="shared" ref="F143:I143" si="82">F144</f>
        <v>0</v>
      </c>
      <c r="G143" s="92">
        <f t="shared" si="82"/>
        <v>0</v>
      </c>
      <c r="H143" s="92">
        <f t="shared" si="82"/>
        <v>0</v>
      </c>
      <c r="I143" s="92">
        <f t="shared" si="82"/>
        <v>0</v>
      </c>
      <c r="J143" s="61"/>
    </row>
    <row r="144" spans="1:11" ht="22.5" x14ac:dyDescent="0.2">
      <c r="A144" s="29" t="s">
        <v>185</v>
      </c>
      <c r="B144" s="5" t="s">
        <v>112</v>
      </c>
      <c r="C144" s="58" t="s">
        <v>184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61"/>
    </row>
    <row r="145" spans="1:11" x14ac:dyDescent="0.2">
      <c r="A145" s="29" t="s">
        <v>14</v>
      </c>
      <c r="B145" s="5" t="s">
        <v>84</v>
      </c>
      <c r="C145" s="6" t="s">
        <v>109</v>
      </c>
      <c r="D145" s="93">
        <f>D146+D147</f>
        <v>1572.4</v>
      </c>
      <c r="E145" s="93">
        <f>E146+E147</f>
        <v>850</v>
      </c>
      <c r="F145" s="93">
        <f>F146+F147</f>
        <v>900</v>
      </c>
      <c r="G145" s="93">
        <f t="shared" ref="G145:I145" si="83">G146+G147</f>
        <v>150</v>
      </c>
      <c r="H145" s="93">
        <f t="shared" si="83"/>
        <v>200</v>
      </c>
      <c r="I145" s="93">
        <f t="shared" si="83"/>
        <v>251</v>
      </c>
      <c r="J145" s="61"/>
    </row>
    <row r="146" spans="1:11" x14ac:dyDescent="0.2">
      <c r="A146" s="29" t="s">
        <v>186</v>
      </c>
      <c r="B146" s="5" t="s">
        <v>69</v>
      </c>
      <c r="C146" s="6" t="s">
        <v>187</v>
      </c>
      <c r="D146" s="93" t="s">
        <v>497</v>
      </c>
      <c r="E146" s="93">
        <v>850</v>
      </c>
      <c r="F146" s="93">
        <v>900</v>
      </c>
      <c r="G146" s="93">
        <v>150</v>
      </c>
      <c r="H146" s="93">
        <v>200</v>
      </c>
      <c r="I146" s="93">
        <v>251</v>
      </c>
      <c r="J146" s="61"/>
    </row>
    <row r="147" spans="1:11" ht="13.5" thickBot="1" x14ac:dyDescent="0.25">
      <c r="A147" s="30" t="s">
        <v>186</v>
      </c>
      <c r="B147" s="9" t="s">
        <v>77</v>
      </c>
      <c r="C147" s="22" t="s">
        <v>187</v>
      </c>
      <c r="D147" s="93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61"/>
    </row>
    <row r="148" spans="1:11" s="37" customFormat="1" ht="13.5" thickBot="1" x14ac:dyDescent="0.25">
      <c r="A148" s="15" t="s">
        <v>53</v>
      </c>
      <c r="B148" s="16" t="s">
        <v>84</v>
      </c>
      <c r="C148" s="21" t="s">
        <v>300</v>
      </c>
      <c r="D148" s="99">
        <f>D150+D155+D195+D262+D269+D249</f>
        <v>2363067.1999999993</v>
      </c>
      <c r="E148" s="99">
        <f>E150+E155+E195+E262+E269+E249</f>
        <v>2396642.2999999998</v>
      </c>
      <c r="F148" s="99">
        <f>F150+F155+F195+F262+F269+F249+F265</f>
        <v>2425388</v>
      </c>
      <c r="G148" s="99">
        <f>G150+G155+G195+G262+G269+G249</f>
        <v>2009415.4</v>
      </c>
      <c r="H148" s="99">
        <f>H150+H155+H195+H262+H269+H249</f>
        <v>1999410.7999999996</v>
      </c>
      <c r="I148" s="99">
        <f>I150+I155+I195+I262+I269+I249</f>
        <v>2083602.7000000002</v>
      </c>
      <c r="J148" s="63"/>
      <c r="K148" s="69"/>
    </row>
    <row r="149" spans="1:11" s="37" customFormat="1" ht="21.75" thickBot="1" x14ac:dyDescent="0.25">
      <c r="A149" s="15" t="s">
        <v>13</v>
      </c>
      <c r="B149" s="16" t="s">
        <v>84</v>
      </c>
      <c r="C149" s="21" t="s">
        <v>301</v>
      </c>
      <c r="D149" s="99">
        <f t="shared" ref="D149" si="84">D150+D155+D195+D249</f>
        <v>2363432.6999999993</v>
      </c>
      <c r="E149" s="99">
        <f t="shared" ref="E149:I149" si="85">E150+E155+E195+E249</f>
        <v>2396261.7999999998</v>
      </c>
      <c r="F149" s="99">
        <f t="shared" si="85"/>
        <v>2425680.7999999998</v>
      </c>
      <c r="G149" s="99">
        <f t="shared" si="85"/>
        <v>2009415.4</v>
      </c>
      <c r="H149" s="99">
        <f t="shared" si="85"/>
        <v>1999410.7999999996</v>
      </c>
      <c r="I149" s="99">
        <f t="shared" si="85"/>
        <v>2083602.7000000002</v>
      </c>
      <c r="J149" s="63"/>
      <c r="K149" s="69"/>
    </row>
    <row r="150" spans="1:11" ht="13.5" thickBot="1" x14ac:dyDescent="0.25">
      <c r="A150" s="15" t="s">
        <v>215</v>
      </c>
      <c r="B150" s="16" t="s">
        <v>84</v>
      </c>
      <c r="C150" s="21" t="s">
        <v>114</v>
      </c>
      <c r="D150" s="99">
        <f t="shared" ref="D150:I150" si="86">D151</f>
        <v>342047.3</v>
      </c>
      <c r="E150" s="99">
        <f t="shared" si="86"/>
        <v>297136.7</v>
      </c>
      <c r="F150" s="99">
        <f t="shared" si="86"/>
        <v>297136.7</v>
      </c>
      <c r="G150" s="99">
        <f t="shared" si="86"/>
        <v>275820.5</v>
      </c>
      <c r="H150" s="99">
        <f t="shared" si="86"/>
        <v>276820.5</v>
      </c>
      <c r="I150" s="99">
        <f t="shared" si="86"/>
        <v>262979.5</v>
      </c>
      <c r="J150" s="63"/>
    </row>
    <row r="151" spans="1:11" x14ac:dyDescent="0.2">
      <c r="A151" s="28" t="s">
        <v>216</v>
      </c>
      <c r="B151" s="18" t="s">
        <v>84</v>
      </c>
      <c r="C151" s="19" t="s">
        <v>111</v>
      </c>
      <c r="D151" s="100">
        <f>D152+D153+D154</f>
        <v>342047.3</v>
      </c>
      <c r="E151" s="100">
        <f>E152+E153</f>
        <v>297136.7</v>
      </c>
      <c r="F151" s="100">
        <f t="shared" ref="F151:I151" si="87">F152+F153</f>
        <v>297136.7</v>
      </c>
      <c r="G151" s="100">
        <f t="shared" si="87"/>
        <v>275820.5</v>
      </c>
      <c r="H151" s="100">
        <f t="shared" si="87"/>
        <v>276820.5</v>
      </c>
      <c r="I151" s="100">
        <f t="shared" si="87"/>
        <v>262979.5</v>
      </c>
      <c r="J151" s="64"/>
    </row>
    <row r="152" spans="1:11" ht="22.5" x14ac:dyDescent="0.2">
      <c r="A152" s="5" t="s">
        <v>188</v>
      </c>
      <c r="B152" s="5" t="s">
        <v>112</v>
      </c>
      <c r="C152" s="6" t="s">
        <v>189</v>
      </c>
      <c r="D152" s="90">
        <v>310803.3</v>
      </c>
      <c r="E152" s="90">
        <v>289322.8</v>
      </c>
      <c r="F152" s="90">
        <v>289322.8</v>
      </c>
      <c r="G152" s="90">
        <v>275820.5</v>
      </c>
      <c r="H152" s="90">
        <v>276820.5</v>
      </c>
      <c r="I152" s="90">
        <v>262979.5</v>
      </c>
      <c r="J152" s="64"/>
    </row>
    <row r="153" spans="1:11" ht="22.5" x14ac:dyDescent="0.2">
      <c r="A153" s="5" t="s">
        <v>418</v>
      </c>
      <c r="B153" s="5" t="s">
        <v>112</v>
      </c>
      <c r="C153" s="6" t="s">
        <v>419</v>
      </c>
      <c r="D153" s="90">
        <v>30544</v>
      </c>
      <c r="E153" s="90">
        <v>7813.9</v>
      </c>
      <c r="F153" s="90">
        <v>7813.9</v>
      </c>
      <c r="G153" s="90">
        <v>0</v>
      </c>
      <c r="H153" s="90">
        <v>0</v>
      </c>
      <c r="I153" s="90">
        <v>0</v>
      </c>
      <c r="J153" s="64"/>
    </row>
    <row r="154" spans="1:11" ht="23.25" thickBot="1" x14ac:dyDescent="0.25">
      <c r="A154" s="79" t="s">
        <v>499</v>
      </c>
      <c r="B154" s="80" t="s">
        <v>112</v>
      </c>
      <c r="C154" s="81" t="s">
        <v>498</v>
      </c>
      <c r="D154" s="109">
        <v>700</v>
      </c>
      <c r="E154" s="109">
        <v>0</v>
      </c>
      <c r="F154" s="109">
        <v>0</v>
      </c>
      <c r="G154" s="109">
        <v>0</v>
      </c>
      <c r="H154" s="109">
        <v>0</v>
      </c>
      <c r="I154" s="109"/>
      <c r="J154" s="64"/>
    </row>
    <row r="155" spans="1:11" ht="21.75" thickBot="1" x14ac:dyDescent="0.25">
      <c r="A155" s="15" t="s">
        <v>212</v>
      </c>
      <c r="B155" s="16" t="s">
        <v>84</v>
      </c>
      <c r="C155" s="21" t="s">
        <v>113</v>
      </c>
      <c r="D155" s="99">
        <f>D156+D158+D168+D170+D176+D178+D180+D182+D184+D190+D174+D186+D172+D166+D160+D162+D188+D164</f>
        <v>327500.00000000006</v>
      </c>
      <c r="E155" s="99">
        <f>E156+E158+E168+E170+E176+E178+E180+E182+E184+E190+E174+E186+E172+E166+E160+E162+E188</f>
        <v>551772.1</v>
      </c>
      <c r="F155" s="99">
        <f t="shared" ref="F155:I155" si="88">F156+F158+F168+F170+F176+F178+F180+F182+F184+F190+F174+F186+F172+F166+F160+F162+F188</f>
        <v>551772.1</v>
      </c>
      <c r="G155" s="99">
        <f t="shared" si="88"/>
        <v>223698.30000000002</v>
      </c>
      <c r="H155" s="99">
        <f t="shared" si="88"/>
        <v>94506.5</v>
      </c>
      <c r="I155" s="99">
        <f t="shared" si="88"/>
        <v>129562.3</v>
      </c>
      <c r="J155" s="63"/>
      <c r="K155" s="27">
        <v>412383.6</v>
      </c>
    </row>
    <row r="156" spans="1:11" ht="22.5" x14ac:dyDescent="0.2">
      <c r="A156" s="28" t="s">
        <v>213</v>
      </c>
      <c r="B156" s="18" t="s">
        <v>84</v>
      </c>
      <c r="C156" s="19" t="s">
        <v>214</v>
      </c>
      <c r="D156" s="100">
        <f>D157</f>
        <v>172980.4</v>
      </c>
      <c r="E156" s="100">
        <f>E157</f>
        <v>150978.29999999999</v>
      </c>
      <c r="F156" s="100">
        <f>F157</f>
        <v>150978.29999999999</v>
      </c>
      <c r="G156" s="100">
        <f t="shared" ref="G156:I156" si="89">G157</f>
        <v>7796.3</v>
      </c>
      <c r="H156" s="100">
        <f t="shared" si="89"/>
        <v>17397.7</v>
      </c>
      <c r="I156" s="100">
        <f t="shared" si="89"/>
        <v>73416.100000000006</v>
      </c>
      <c r="J156" s="64"/>
      <c r="K156" s="89">
        <f>K155-G155</f>
        <v>188685.29999999996</v>
      </c>
    </row>
    <row r="157" spans="1:11" ht="22.5" x14ac:dyDescent="0.2">
      <c r="A157" s="29" t="s">
        <v>190</v>
      </c>
      <c r="B157" s="5" t="s">
        <v>69</v>
      </c>
      <c r="C157" s="6" t="s">
        <v>191</v>
      </c>
      <c r="D157" s="90">
        <v>172980.4</v>
      </c>
      <c r="E157" s="90">
        <v>150978.29999999999</v>
      </c>
      <c r="F157" s="90">
        <v>150978.29999999999</v>
      </c>
      <c r="G157" s="90">
        <v>7796.3</v>
      </c>
      <c r="H157" s="90">
        <v>17397.7</v>
      </c>
      <c r="I157" s="90">
        <v>73416.100000000006</v>
      </c>
      <c r="J157" s="64"/>
    </row>
    <row r="158" spans="1:11" ht="56.25" x14ac:dyDescent="0.2">
      <c r="A158" s="29" t="s">
        <v>192</v>
      </c>
      <c r="B158" s="5" t="s">
        <v>84</v>
      </c>
      <c r="C158" s="6" t="s">
        <v>193</v>
      </c>
      <c r="D158" s="90">
        <f t="shared" ref="D158:I158" si="90">D159</f>
        <v>52202</v>
      </c>
      <c r="E158" s="90">
        <f t="shared" si="90"/>
        <v>11560</v>
      </c>
      <c r="F158" s="90">
        <f t="shared" si="90"/>
        <v>11560</v>
      </c>
      <c r="G158" s="90">
        <f t="shared" si="90"/>
        <v>43252</v>
      </c>
      <c r="H158" s="90">
        <f t="shared" si="90"/>
        <v>0</v>
      </c>
      <c r="I158" s="90">
        <f t="shared" si="90"/>
        <v>0</v>
      </c>
      <c r="J158" s="64"/>
    </row>
    <row r="159" spans="1:11" ht="56.25" x14ac:dyDescent="0.2">
      <c r="A159" s="29" t="s">
        <v>194</v>
      </c>
      <c r="B159" s="5" t="s">
        <v>69</v>
      </c>
      <c r="C159" s="6" t="s">
        <v>195</v>
      </c>
      <c r="D159" s="90">
        <v>52202</v>
      </c>
      <c r="E159" s="90">
        <v>11560</v>
      </c>
      <c r="F159" s="90">
        <v>11560</v>
      </c>
      <c r="G159" s="90">
        <v>43252</v>
      </c>
      <c r="H159" s="90">
        <v>0</v>
      </c>
      <c r="I159" s="90">
        <v>0</v>
      </c>
      <c r="J159" s="64"/>
    </row>
    <row r="160" spans="1:11" ht="33.75" x14ac:dyDescent="0.2">
      <c r="A160" s="29" t="s">
        <v>426</v>
      </c>
      <c r="B160" s="5" t="s">
        <v>84</v>
      </c>
      <c r="C160" s="6" t="s">
        <v>427</v>
      </c>
      <c r="D160" s="90">
        <f>D161</f>
        <v>0</v>
      </c>
      <c r="E160" s="90">
        <f>E161</f>
        <v>6975.8</v>
      </c>
      <c r="F160" s="90">
        <f t="shared" ref="F160:I160" si="91">F161</f>
        <v>6975.8</v>
      </c>
      <c r="G160" s="90">
        <f t="shared" si="91"/>
        <v>11457.6</v>
      </c>
      <c r="H160" s="90">
        <f t="shared" si="91"/>
        <v>0</v>
      </c>
      <c r="I160" s="90">
        <f t="shared" si="91"/>
        <v>0</v>
      </c>
      <c r="J160" s="64"/>
    </row>
    <row r="161" spans="1:10" ht="33.75" x14ac:dyDescent="0.2">
      <c r="A161" s="29" t="s">
        <v>428</v>
      </c>
      <c r="B161" s="5" t="s">
        <v>69</v>
      </c>
      <c r="C161" s="6" t="s">
        <v>429</v>
      </c>
      <c r="D161" s="90">
        <v>0</v>
      </c>
      <c r="E161" s="90">
        <v>6975.8</v>
      </c>
      <c r="F161" s="90">
        <v>6975.8</v>
      </c>
      <c r="G161" s="90">
        <v>11457.6</v>
      </c>
      <c r="H161" s="90">
        <v>0</v>
      </c>
      <c r="I161" s="90">
        <v>0</v>
      </c>
      <c r="J161" s="64"/>
    </row>
    <row r="162" spans="1:10" ht="45" x14ac:dyDescent="0.2">
      <c r="A162" s="29" t="s">
        <v>430</v>
      </c>
      <c r="B162" s="5" t="s">
        <v>84</v>
      </c>
      <c r="C162" s="6" t="s">
        <v>431</v>
      </c>
      <c r="D162" s="90" t="str">
        <f>D163</f>
        <v>00</v>
      </c>
      <c r="E162" s="90">
        <f>E163</f>
        <v>449.9</v>
      </c>
      <c r="F162" s="90">
        <f t="shared" ref="F162:I162" si="92">F163</f>
        <v>449.9</v>
      </c>
      <c r="G162" s="90">
        <f t="shared" si="92"/>
        <v>0</v>
      </c>
      <c r="H162" s="90">
        <f t="shared" si="92"/>
        <v>0</v>
      </c>
      <c r="I162" s="90">
        <f t="shared" si="92"/>
        <v>0</v>
      </c>
      <c r="J162" s="64"/>
    </row>
    <row r="163" spans="1:10" ht="45" x14ac:dyDescent="0.2">
      <c r="A163" s="29" t="s">
        <v>432</v>
      </c>
      <c r="B163" s="5" t="s">
        <v>434</v>
      </c>
      <c r="C163" s="6" t="s">
        <v>433</v>
      </c>
      <c r="D163" s="90" t="s">
        <v>505</v>
      </c>
      <c r="E163" s="90">
        <v>449.9</v>
      </c>
      <c r="F163" s="90">
        <v>449.9</v>
      </c>
      <c r="G163" s="90">
        <v>0</v>
      </c>
      <c r="H163" s="90">
        <v>0</v>
      </c>
      <c r="I163" s="90">
        <v>0</v>
      </c>
      <c r="J163" s="64"/>
    </row>
    <row r="164" spans="1:10" ht="33.75" x14ac:dyDescent="0.2">
      <c r="A164" s="29" t="s">
        <v>500</v>
      </c>
      <c r="B164" s="5" t="s">
        <v>84</v>
      </c>
      <c r="C164" s="6" t="s">
        <v>501</v>
      </c>
      <c r="D164" s="90">
        <f>D165</f>
        <v>907.2</v>
      </c>
      <c r="E164" s="90">
        <f t="shared" ref="E164:I164" si="93">E165</f>
        <v>0</v>
      </c>
      <c r="F164" s="90">
        <f t="shared" si="93"/>
        <v>0</v>
      </c>
      <c r="G164" s="90">
        <f t="shared" si="93"/>
        <v>0</v>
      </c>
      <c r="H164" s="90">
        <f t="shared" si="93"/>
        <v>0</v>
      </c>
      <c r="I164" s="90">
        <f t="shared" si="93"/>
        <v>0</v>
      </c>
      <c r="J164" s="64"/>
    </row>
    <row r="165" spans="1:10" ht="45" x14ac:dyDescent="0.2">
      <c r="A165" s="29" t="s">
        <v>502</v>
      </c>
      <c r="B165" s="5" t="s">
        <v>69</v>
      </c>
      <c r="C165" s="6" t="s">
        <v>503</v>
      </c>
      <c r="D165" s="90">
        <v>907.2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64"/>
    </row>
    <row r="166" spans="1:10" ht="22.5" x14ac:dyDescent="0.2">
      <c r="A166" s="29" t="s">
        <v>456</v>
      </c>
      <c r="B166" s="5" t="s">
        <v>84</v>
      </c>
      <c r="C166" s="6" t="s">
        <v>454</v>
      </c>
      <c r="D166" s="90">
        <f>D167</f>
        <v>0</v>
      </c>
      <c r="E166" s="90">
        <f>E167</f>
        <v>122.7</v>
      </c>
      <c r="F166" s="90">
        <f t="shared" ref="F166:I166" si="94">F167</f>
        <v>122.7</v>
      </c>
      <c r="G166" s="90">
        <f t="shared" si="94"/>
        <v>0</v>
      </c>
      <c r="H166" s="90">
        <f t="shared" si="94"/>
        <v>0</v>
      </c>
      <c r="I166" s="90">
        <f t="shared" si="94"/>
        <v>0</v>
      </c>
      <c r="J166" s="64"/>
    </row>
    <row r="167" spans="1:10" ht="22.5" x14ac:dyDescent="0.2">
      <c r="A167" s="29" t="s">
        <v>457</v>
      </c>
      <c r="B167" s="5" t="s">
        <v>69</v>
      </c>
      <c r="C167" s="6" t="s">
        <v>455</v>
      </c>
      <c r="D167" s="90">
        <v>0</v>
      </c>
      <c r="E167" s="90">
        <v>122.7</v>
      </c>
      <c r="F167" s="90">
        <v>122.7</v>
      </c>
      <c r="G167" s="90">
        <v>0</v>
      </c>
      <c r="H167" s="90">
        <v>0</v>
      </c>
      <c r="I167" s="90">
        <v>0</v>
      </c>
      <c r="J167" s="64"/>
    </row>
    <row r="168" spans="1:10" ht="99" hidden="1" customHeight="1" x14ac:dyDescent="0.2">
      <c r="A168" s="29" t="s">
        <v>355</v>
      </c>
      <c r="B168" s="5" t="s">
        <v>84</v>
      </c>
      <c r="C168" s="6" t="s">
        <v>354</v>
      </c>
      <c r="D168" s="6"/>
      <c r="E168" s="90">
        <f>E169</f>
        <v>0</v>
      </c>
      <c r="F168" s="90">
        <v>0</v>
      </c>
      <c r="G168" s="90">
        <f t="shared" ref="G168:I168" si="95">G169</f>
        <v>0</v>
      </c>
      <c r="H168" s="90">
        <f t="shared" si="95"/>
        <v>0</v>
      </c>
      <c r="I168" s="90">
        <f t="shared" si="95"/>
        <v>0</v>
      </c>
      <c r="J168" s="64"/>
    </row>
    <row r="169" spans="1:10" ht="78.75" hidden="1" x14ac:dyDescent="0.2">
      <c r="A169" s="29" t="s">
        <v>353</v>
      </c>
      <c r="B169" s="5" t="s">
        <v>115</v>
      </c>
      <c r="C169" s="6" t="s">
        <v>352</v>
      </c>
      <c r="D169" s="6"/>
      <c r="E169" s="90"/>
      <c r="F169" s="90"/>
      <c r="G169" s="90"/>
      <c r="H169" s="90"/>
      <c r="I169" s="90"/>
      <c r="J169" s="64"/>
    </row>
    <row r="170" spans="1:10" ht="45" hidden="1" x14ac:dyDescent="0.2">
      <c r="A170" s="29" t="s">
        <v>349</v>
      </c>
      <c r="B170" s="5" t="s">
        <v>84</v>
      </c>
      <c r="C170" s="6" t="s">
        <v>348</v>
      </c>
      <c r="D170" s="6"/>
      <c r="E170" s="90">
        <f>E171</f>
        <v>0</v>
      </c>
      <c r="F170" s="90">
        <f>F171</f>
        <v>0</v>
      </c>
      <c r="G170" s="90">
        <f t="shared" ref="G170:I170" si="96">G171</f>
        <v>0</v>
      </c>
      <c r="H170" s="90">
        <f t="shared" si="96"/>
        <v>0</v>
      </c>
      <c r="I170" s="90">
        <f t="shared" si="96"/>
        <v>0</v>
      </c>
      <c r="J170" s="64"/>
    </row>
    <row r="171" spans="1:10" ht="61.5" hidden="1" customHeight="1" x14ac:dyDescent="0.2">
      <c r="A171" s="29" t="s">
        <v>351</v>
      </c>
      <c r="B171" s="5" t="s">
        <v>69</v>
      </c>
      <c r="C171" s="6" t="s">
        <v>350</v>
      </c>
      <c r="D171" s="6"/>
      <c r="E171" s="90"/>
      <c r="F171" s="90"/>
      <c r="G171" s="90"/>
      <c r="H171" s="90"/>
      <c r="I171" s="90"/>
      <c r="J171" s="64"/>
    </row>
    <row r="172" spans="1:10" ht="49.5" customHeight="1" x14ac:dyDescent="0.2">
      <c r="A172" s="29" t="s">
        <v>392</v>
      </c>
      <c r="B172" s="5" t="s">
        <v>84</v>
      </c>
      <c r="C172" s="6" t="s">
        <v>393</v>
      </c>
      <c r="D172" s="90">
        <f>D173</f>
        <v>18043</v>
      </c>
      <c r="E172" s="90">
        <f>E173</f>
        <v>18614.099999999999</v>
      </c>
      <c r="F172" s="90">
        <f t="shared" ref="F172:I172" si="97">F173</f>
        <v>18614.099999999999</v>
      </c>
      <c r="G172" s="90">
        <f t="shared" si="97"/>
        <v>19424.3</v>
      </c>
      <c r="H172" s="90">
        <f t="shared" si="97"/>
        <v>19424.3</v>
      </c>
      <c r="I172" s="90">
        <f t="shared" si="97"/>
        <v>19424.3</v>
      </c>
      <c r="J172" s="64"/>
    </row>
    <row r="173" spans="1:10" ht="52.5" customHeight="1" x14ac:dyDescent="0.2">
      <c r="A173" s="29" t="s">
        <v>394</v>
      </c>
      <c r="B173" s="5" t="s">
        <v>115</v>
      </c>
      <c r="C173" s="6" t="s">
        <v>395</v>
      </c>
      <c r="D173" s="90">
        <v>18043</v>
      </c>
      <c r="E173" s="90">
        <v>18614.099999999999</v>
      </c>
      <c r="F173" s="90">
        <v>18614.099999999999</v>
      </c>
      <c r="G173" s="90">
        <v>19424.3</v>
      </c>
      <c r="H173" s="90">
        <v>19424.3</v>
      </c>
      <c r="I173" s="90">
        <v>19424.3</v>
      </c>
      <c r="J173" s="64"/>
    </row>
    <row r="174" spans="1:10" ht="45" x14ac:dyDescent="0.2">
      <c r="A174" s="29" t="s">
        <v>484</v>
      </c>
      <c r="B174" s="5" t="s">
        <v>84</v>
      </c>
      <c r="C174" s="6" t="s">
        <v>458</v>
      </c>
      <c r="D174" s="90">
        <f>D175</f>
        <v>0</v>
      </c>
      <c r="E174" s="90">
        <f>E175</f>
        <v>143012.9</v>
      </c>
      <c r="F174" s="90">
        <f>F175</f>
        <v>143012.9</v>
      </c>
      <c r="G174" s="90">
        <f t="shared" ref="G174:I174" si="98">G175</f>
        <v>87203.6</v>
      </c>
      <c r="H174" s="90">
        <f t="shared" si="98"/>
        <v>0</v>
      </c>
      <c r="I174" s="90">
        <f t="shared" si="98"/>
        <v>0</v>
      </c>
      <c r="J174" s="64"/>
    </row>
    <row r="175" spans="1:10" ht="61.5" customHeight="1" x14ac:dyDescent="0.2">
      <c r="A175" s="29" t="s">
        <v>485</v>
      </c>
      <c r="B175" s="5" t="s">
        <v>371</v>
      </c>
      <c r="C175" s="6" t="s">
        <v>459</v>
      </c>
      <c r="D175" s="90">
        <v>0</v>
      </c>
      <c r="E175" s="90">
        <v>143012.9</v>
      </c>
      <c r="F175" s="90">
        <v>143012.9</v>
      </c>
      <c r="G175" s="90">
        <v>87203.6</v>
      </c>
      <c r="H175" s="90">
        <v>0</v>
      </c>
      <c r="I175" s="90">
        <v>0</v>
      </c>
      <c r="J175" s="64"/>
    </row>
    <row r="176" spans="1:10" ht="45" x14ac:dyDescent="0.2">
      <c r="A176" s="29" t="s">
        <v>196</v>
      </c>
      <c r="B176" s="5" t="s">
        <v>84</v>
      </c>
      <c r="C176" s="10" t="s">
        <v>197</v>
      </c>
      <c r="D176" s="90">
        <f>D177</f>
        <v>0</v>
      </c>
      <c r="E176" s="90">
        <f>E177</f>
        <v>4253.8</v>
      </c>
      <c r="F176" s="90">
        <f>F177</f>
        <v>4253.8</v>
      </c>
      <c r="G176" s="90">
        <f t="shared" ref="G176:I176" si="99">G177</f>
        <v>0</v>
      </c>
      <c r="H176" s="90">
        <f t="shared" si="99"/>
        <v>0</v>
      </c>
      <c r="I176" s="90">
        <f t="shared" si="99"/>
        <v>0</v>
      </c>
      <c r="J176" s="64"/>
    </row>
    <row r="177" spans="1:10" ht="33.75" x14ac:dyDescent="0.2">
      <c r="A177" s="29" t="s">
        <v>198</v>
      </c>
      <c r="B177" s="5" t="s">
        <v>76</v>
      </c>
      <c r="C177" s="10" t="s">
        <v>199</v>
      </c>
      <c r="D177" s="90">
        <v>0</v>
      </c>
      <c r="E177" s="90">
        <v>4253.8</v>
      </c>
      <c r="F177" s="90">
        <v>4253.8</v>
      </c>
      <c r="G177" s="90">
        <v>0</v>
      </c>
      <c r="H177" s="90">
        <v>0</v>
      </c>
      <c r="I177" s="90">
        <v>0</v>
      </c>
      <c r="J177" s="64"/>
    </row>
    <row r="178" spans="1:10" ht="22.5" x14ac:dyDescent="0.2">
      <c r="A178" s="29" t="s">
        <v>201</v>
      </c>
      <c r="B178" s="5" t="s">
        <v>84</v>
      </c>
      <c r="C178" s="10" t="s">
        <v>202</v>
      </c>
      <c r="D178" s="90">
        <f>D179</f>
        <v>7887.7</v>
      </c>
      <c r="E178" s="90">
        <f>E179</f>
        <v>16145.8</v>
      </c>
      <c r="F178" s="90">
        <f>F179</f>
        <v>16145.8</v>
      </c>
      <c r="G178" s="90">
        <f t="shared" ref="G178:I178" si="100">G179</f>
        <v>13284</v>
      </c>
      <c r="H178" s="90">
        <f t="shared" si="100"/>
        <v>11877.8</v>
      </c>
      <c r="I178" s="90">
        <f t="shared" si="100"/>
        <v>9396.2000000000007</v>
      </c>
      <c r="J178" s="64"/>
    </row>
    <row r="179" spans="1:10" ht="22.5" x14ac:dyDescent="0.2">
      <c r="A179" s="29" t="s">
        <v>203</v>
      </c>
      <c r="B179" s="5" t="s">
        <v>69</v>
      </c>
      <c r="C179" s="10" t="s">
        <v>204</v>
      </c>
      <c r="D179" s="90">
        <v>7887.7</v>
      </c>
      <c r="E179" s="90">
        <v>16145.8</v>
      </c>
      <c r="F179" s="90">
        <v>16145.8</v>
      </c>
      <c r="G179" s="90">
        <v>13284</v>
      </c>
      <c r="H179" s="90">
        <v>11877.8</v>
      </c>
      <c r="I179" s="90">
        <v>9396.2000000000007</v>
      </c>
      <c r="J179" s="64"/>
    </row>
    <row r="180" spans="1:10" x14ac:dyDescent="0.2">
      <c r="A180" s="29" t="s">
        <v>277</v>
      </c>
      <c r="B180" s="5" t="s">
        <v>84</v>
      </c>
      <c r="C180" s="10" t="s">
        <v>278</v>
      </c>
      <c r="D180" s="90">
        <f>D181</f>
        <v>0</v>
      </c>
      <c r="E180" s="90">
        <f>E181</f>
        <v>1368.3</v>
      </c>
      <c r="F180" s="90">
        <f t="shared" ref="F180" si="101">F181</f>
        <v>1368.3</v>
      </c>
      <c r="G180" s="90">
        <f t="shared" ref="G180:I180" si="102">G181</f>
        <v>0</v>
      </c>
      <c r="H180" s="90">
        <f t="shared" si="102"/>
        <v>0</v>
      </c>
      <c r="I180" s="90">
        <f t="shared" si="102"/>
        <v>0</v>
      </c>
      <c r="J180" s="64"/>
    </row>
    <row r="181" spans="1:10" ht="22.5" x14ac:dyDescent="0.2">
      <c r="A181" s="29" t="s">
        <v>279</v>
      </c>
      <c r="B181" s="5" t="s">
        <v>69</v>
      </c>
      <c r="C181" s="10" t="s">
        <v>280</v>
      </c>
      <c r="D181" s="10"/>
      <c r="E181" s="90">
        <v>1368.3</v>
      </c>
      <c r="F181" s="90">
        <v>1368.3</v>
      </c>
      <c r="G181" s="90">
        <v>0</v>
      </c>
      <c r="H181" s="90">
        <v>0</v>
      </c>
      <c r="I181" s="90">
        <v>0</v>
      </c>
      <c r="J181" s="64"/>
    </row>
    <row r="182" spans="1:10" x14ac:dyDescent="0.2">
      <c r="A182" s="29" t="s">
        <v>200</v>
      </c>
      <c r="B182" s="5" t="s">
        <v>84</v>
      </c>
      <c r="C182" s="10" t="s">
        <v>116</v>
      </c>
      <c r="D182" s="90">
        <f>D183</f>
        <v>507.6</v>
      </c>
      <c r="E182" s="90">
        <f>E183</f>
        <v>576.9</v>
      </c>
      <c r="F182" s="90">
        <f>F183</f>
        <v>576.9</v>
      </c>
      <c r="G182" s="90">
        <f t="shared" ref="G182:I182" si="103">G183</f>
        <v>362.9</v>
      </c>
      <c r="H182" s="90">
        <f t="shared" si="103"/>
        <v>362.9</v>
      </c>
      <c r="I182" s="90">
        <f t="shared" si="103"/>
        <v>0</v>
      </c>
      <c r="J182" s="64"/>
    </row>
    <row r="183" spans="1:10" ht="22.5" x14ac:dyDescent="0.2">
      <c r="A183" s="29" t="s">
        <v>208</v>
      </c>
      <c r="B183" s="5" t="s">
        <v>76</v>
      </c>
      <c r="C183" s="6" t="s">
        <v>209</v>
      </c>
      <c r="D183" s="90">
        <v>507.6</v>
      </c>
      <c r="E183" s="90">
        <v>576.9</v>
      </c>
      <c r="F183" s="90">
        <v>576.9</v>
      </c>
      <c r="G183" s="90">
        <v>362.9</v>
      </c>
      <c r="H183" s="90">
        <v>362.9</v>
      </c>
      <c r="I183" s="90">
        <v>0</v>
      </c>
      <c r="J183" s="64"/>
    </row>
    <row r="184" spans="1:10" ht="22.5" x14ac:dyDescent="0.2">
      <c r="A184" s="29" t="s">
        <v>281</v>
      </c>
      <c r="B184" s="5" t="s">
        <v>84</v>
      </c>
      <c r="C184" s="6" t="s">
        <v>282</v>
      </c>
      <c r="D184" s="90">
        <f>D185</f>
        <v>0</v>
      </c>
      <c r="E184" s="90">
        <f>E185</f>
        <v>49770.400000000001</v>
      </c>
      <c r="F184" s="90">
        <f>F185</f>
        <v>49770.400000000001</v>
      </c>
      <c r="G184" s="90">
        <f t="shared" ref="G184:I184" si="104">G185</f>
        <v>1669.9</v>
      </c>
      <c r="H184" s="90">
        <f t="shared" si="104"/>
        <v>1719.2</v>
      </c>
      <c r="I184" s="90">
        <f t="shared" si="104"/>
        <v>0</v>
      </c>
      <c r="J184" s="64"/>
    </row>
    <row r="185" spans="1:10" ht="22.5" x14ac:dyDescent="0.2">
      <c r="A185" s="29" t="s">
        <v>283</v>
      </c>
      <c r="B185" s="5" t="s">
        <v>69</v>
      </c>
      <c r="C185" s="6" t="s">
        <v>284</v>
      </c>
      <c r="D185" s="90">
        <v>0</v>
      </c>
      <c r="E185" s="90">
        <v>49770.400000000001</v>
      </c>
      <c r="F185" s="90">
        <v>49770.400000000001</v>
      </c>
      <c r="G185" s="90">
        <v>1669.9</v>
      </c>
      <c r="H185" s="90">
        <v>1719.2</v>
      </c>
      <c r="I185" s="90">
        <v>0</v>
      </c>
      <c r="J185" s="64"/>
    </row>
    <row r="186" spans="1:10" ht="22.5" x14ac:dyDescent="0.2">
      <c r="A186" s="29" t="s">
        <v>378</v>
      </c>
      <c r="B186" s="5" t="s">
        <v>84</v>
      </c>
      <c r="C186" s="6" t="s">
        <v>377</v>
      </c>
      <c r="D186" s="90">
        <f>D187</f>
        <v>1100</v>
      </c>
      <c r="E186" s="90">
        <f>E187</f>
        <v>1050</v>
      </c>
      <c r="F186" s="90">
        <f>F187</f>
        <v>1050</v>
      </c>
      <c r="G186" s="90">
        <f t="shared" ref="G186:I186" si="105">G187</f>
        <v>13884.5</v>
      </c>
      <c r="H186" s="90">
        <f t="shared" si="105"/>
        <v>10793.9</v>
      </c>
      <c r="I186" s="90">
        <f t="shared" si="105"/>
        <v>0</v>
      </c>
      <c r="J186" s="64"/>
    </row>
    <row r="187" spans="1:10" ht="22.5" x14ac:dyDescent="0.2">
      <c r="A187" s="29" t="s">
        <v>379</v>
      </c>
      <c r="B187" s="5" t="s">
        <v>69</v>
      </c>
      <c r="C187" s="6" t="s">
        <v>380</v>
      </c>
      <c r="D187" s="90">
        <v>1100</v>
      </c>
      <c r="E187" s="90">
        <v>1050</v>
      </c>
      <c r="F187" s="90">
        <v>1050</v>
      </c>
      <c r="G187" s="90">
        <v>13884.5</v>
      </c>
      <c r="H187" s="90">
        <v>10793.9</v>
      </c>
      <c r="I187" s="90">
        <v>0</v>
      </c>
      <c r="J187" s="64"/>
    </row>
    <row r="188" spans="1:10" ht="22.5" x14ac:dyDescent="0.2">
      <c r="A188" s="29" t="s">
        <v>483</v>
      </c>
      <c r="B188" s="5" t="s">
        <v>84</v>
      </c>
      <c r="C188" s="6" t="s">
        <v>482</v>
      </c>
      <c r="D188" s="90">
        <f>D189</f>
        <v>0</v>
      </c>
      <c r="E188" s="90">
        <f>E189</f>
        <v>0</v>
      </c>
      <c r="F188" s="90">
        <f t="shared" ref="F188:I188" si="106">F189</f>
        <v>0</v>
      </c>
      <c r="G188" s="90">
        <f t="shared" si="106"/>
        <v>0</v>
      </c>
      <c r="H188" s="90">
        <f t="shared" si="106"/>
        <v>0</v>
      </c>
      <c r="I188" s="90">
        <f t="shared" si="106"/>
        <v>0</v>
      </c>
      <c r="J188" s="64"/>
    </row>
    <row r="189" spans="1:10" ht="22.5" x14ac:dyDescent="0.2">
      <c r="A189" s="29" t="s">
        <v>481</v>
      </c>
      <c r="B189" s="5" t="s">
        <v>69</v>
      </c>
      <c r="C189" s="6" t="s">
        <v>480</v>
      </c>
      <c r="D189" s="90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64"/>
    </row>
    <row r="190" spans="1:10" x14ac:dyDescent="0.2">
      <c r="A190" s="32" t="s">
        <v>205</v>
      </c>
      <c r="B190" s="5" t="s">
        <v>84</v>
      </c>
      <c r="C190" s="12" t="s">
        <v>117</v>
      </c>
      <c r="D190" s="90">
        <f>D191+D193+D194+D192</f>
        <v>73872.100000000006</v>
      </c>
      <c r="E190" s="90">
        <f>E191+E193+E194+E192</f>
        <v>146893.19999999998</v>
      </c>
      <c r="F190" s="90">
        <f t="shared" ref="F190:I190" si="107">F191+F193+F194+F192</f>
        <v>146893.19999999998</v>
      </c>
      <c r="G190" s="90">
        <f t="shared" si="107"/>
        <v>25363.199999999997</v>
      </c>
      <c r="H190" s="90">
        <f t="shared" si="107"/>
        <v>32930.699999999997</v>
      </c>
      <c r="I190" s="90">
        <f t="shared" si="107"/>
        <v>27325.699999999997</v>
      </c>
      <c r="J190" s="64"/>
    </row>
    <row r="191" spans="1:10" x14ac:dyDescent="0.2">
      <c r="A191" s="32" t="s">
        <v>206</v>
      </c>
      <c r="B191" s="5" t="s">
        <v>69</v>
      </c>
      <c r="C191" s="12" t="s">
        <v>207</v>
      </c>
      <c r="D191" s="90">
        <v>61841.8</v>
      </c>
      <c r="E191" s="90">
        <v>114627.9</v>
      </c>
      <c r="F191" s="90">
        <v>114627.9</v>
      </c>
      <c r="G191" s="90">
        <v>21838.6</v>
      </c>
      <c r="H191" s="90">
        <v>29199.599999999999</v>
      </c>
      <c r="I191" s="90">
        <v>23594.6</v>
      </c>
      <c r="J191" s="64"/>
    </row>
    <row r="192" spans="1:10" ht="12.75" customHeight="1" x14ac:dyDescent="0.2">
      <c r="A192" s="32" t="s">
        <v>206</v>
      </c>
      <c r="B192" s="5" t="s">
        <v>112</v>
      </c>
      <c r="C192" s="12" t="s">
        <v>207</v>
      </c>
      <c r="D192" s="90">
        <v>9072.2999999999993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64"/>
    </row>
    <row r="193" spans="1:10" x14ac:dyDescent="0.2">
      <c r="A193" s="32" t="s">
        <v>206</v>
      </c>
      <c r="B193" s="5" t="s">
        <v>115</v>
      </c>
      <c r="C193" s="12" t="s">
        <v>207</v>
      </c>
      <c r="D193" s="90">
        <v>2748.7</v>
      </c>
      <c r="E193" s="90">
        <v>25866</v>
      </c>
      <c r="F193" s="90">
        <v>25866</v>
      </c>
      <c r="G193" s="90">
        <v>1667</v>
      </c>
      <c r="H193" s="90">
        <v>3731.1</v>
      </c>
      <c r="I193" s="90">
        <v>3731.1</v>
      </c>
      <c r="J193" s="64"/>
    </row>
    <row r="194" spans="1:10" ht="13.5" thickBot="1" x14ac:dyDescent="0.25">
      <c r="A194" s="30" t="s">
        <v>206</v>
      </c>
      <c r="B194" s="9" t="s">
        <v>76</v>
      </c>
      <c r="C194" s="22" t="s">
        <v>207</v>
      </c>
      <c r="D194" s="90" t="s">
        <v>504</v>
      </c>
      <c r="E194" s="101">
        <v>6399.3</v>
      </c>
      <c r="F194" s="101">
        <v>6399.3</v>
      </c>
      <c r="G194" s="101">
        <v>1857.6</v>
      </c>
      <c r="H194" s="101">
        <v>0</v>
      </c>
      <c r="I194" s="101">
        <v>0</v>
      </c>
      <c r="J194" s="64"/>
    </row>
    <row r="195" spans="1:10" ht="21.75" thickBot="1" x14ac:dyDescent="0.25">
      <c r="A195" s="15" t="s">
        <v>210</v>
      </c>
      <c r="B195" s="16" t="s">
        <v>84</v>
      </c>
      <c r="C195" s="21" t="s">
        <v>118</v>
      </c>
      <c r="D195" s="99">
        <f>D196+D198+D200+D205+D207+D209+D211+D213+D219+D221+D225+D223+D227+D229+D231+D233+D235+D237+D239+D241+D243+D245+D217+D215</f>
        <v>1605035.5999999994</v>
      </c>
      <c r="E195" s="99">
        <f>E196+E198+E200+E205+E207+E209+E211+E213+E219+E221+E225+E223+E227+E229+E231+E233+E235+E237+E239+E241+E243+E245+E217+E215</f>
        <v>1485610.2</v>
      </c>
      <c r="F195" s="99">
        <f t="shared" ref="F195:I195" si="108">F196+F198+F200+F205+F207+F209+F211+F213+F219+F221+F225+F223+F227+F229+F231+F233+F235+F237+F239+F241+F243+F245+F217+F215</f>
        <v>1485610.2</v>
      </c>
      <c r="G195" s="99">
        <f t="shared" si="108"/>
        <v>1509896.5999999999</v>
      </c>
      <c r="H195" s="99">
        <f t="shared" si="108"/>
        <v>1628083.7999999996</v>
      </c>
      <c r="I195" s="99">
        <f t="shared" si="108"/>
        <v>1691060.9000000001</v>
      </c>
      <c r="J195" s="63"/>
    </row>
    <row r="196" spans="1:10" ht="22.5" x14ac:dyDescent="0.2">
      <c r="A196" s="28" t="s">
        <v>211</v>
      </c>
      <c r="B196" s="18" t="s">
        <v>84</v>
      </c>
      <c r="C196" s="19" t="s">
        <v>119</v>
      </c>
      <c r="D196" s="100">
        <f>D197</f>
        <v>4356.6000000000004</v>
      </c>
      <c r="E196" s="100">
        <f>E197</f>
        <v>4380</v>
      </c>
      <c r="F196" s="100">
        <f>F197</f>
        <v>4380</v>
      </c>
      <c r="G196" s="100">
        <f t="shared" ref="G196:I196" si="109">G197</f>
        <v>4597</v>
      </c>
      <c r="H196" s="100">
        <f t="shared" si="109"/>
        <v>4638</v>
      </c>
      <c r="I196" s="100">
        <f t="shared" si="109"/>
        <v>4638</v>
      </c>
      <c r="J196" s="64"/>
    </row>
    <row r="197" spans="1:10" ht="22.5" x14ac:dyDescent="0.2">
      <c r="A197" s="29" t="s">
        <v>217</v>
      </c>
      <c r="B197" s="5" t="s">
        <v>115</v>
      </c>
      <c r="C197" s="6" t="s">
        <v>218</v>
      </c>
      <c r="D197" s="90">
        <v>4356.6000000000004</v>
      </c>
      <c r="E197" s="90">
        <v>4380</v>
      </c>
      <c r="F197" s="90">
        <v>4380</v>
      </c>
      <c r="G197" s="90">
        <v>4597</v>
      </c>
      <c r="H197" s="90">
        <v>4638</v>
      </c>
      <c r="I197" s="90">
        <v>4638</v>
      </c>
      <c r="J197" s="64"/>
    </row>
    <row r="198" spans="1:10" ht="33.75" x14ac:dyDescent="0.2">
      <c r="A198" s="29" t="s">
        <v>219</v>
      </c>
      <c r="B198" s="5" t="s">
        <v>84</v>
      </c>
      <c r="C198" s="6" t="s">
        <v>120</v>
      </c>
      <c r="D198" s="90">
        <f>D199</f>
        <v>3620.5</v>
      </c>
      <c r="E198" s="90">
        <f>E199</f>
        <v>4642</v>
      </c>
      <c r="F198" s="90">
        <f>F199</f>
        <v>4642</v>
      </c>
      <c r="G198" s="90">
        <f t="shared" ref="G198:I198" si="110">G199</f>
        <v>0</v>
      </c>
      <c r="H198" s="90">
        <f t="shared" si="110"/>
        <v>0</v>
      </c>
      <c r="I198" s="90">
        <f t="shared" si="110"/>
        <v>0</v>
      </c>
      <c r="J198" s="64"/>
    </row>
    <row r="199" spans="1:10" ht="33.75" x14ac:dyDescent="0.2">
      <c r="A199" s="29" t="s">
        <v>220</v>
      </c>
      <c r="B199" s="5" t="s">
        <v>77</v>
      </c>
      <c r="C199" s="6" t="s">
        <v>221</v>
      </c>
      <c r="D199" s="90">
        <v>3620.5</v>
      </c>
      <c r="E199" s="90">
        <v>4642</v>
      </c>
      <c r="F199" s="90">
        <v>4642</v>
      </c>
      <c r="G199" s="90">
        <v>0</v>
      </c>
      <c r="H199" s="90">
        <v>0</v>
      </c>
      <c r="I199" s="90">
        <v>0</v>
      </c>
      <c r="J199" s="64"/>
    </row>
    <row r="200" spans="1:10" ht="22.5" x14ac:dyDescent="0.2">
      <c r="A200" s="29" t="s">
        <v>222</v>
      </c>
      <c r="B200" s="5" t="s">
        <v>84</v>
      </c>
      <c r="C200" s="6" t="s">
        <v>121</v>
      </c>
      <c r="D200" s="90">
        <f>D201+D202+D203+D204</f>
        <v>1003216.5</v>
      </c>
      <c r="E200" s="90">
        <f>E201+E202+E203+E204</f>
        <v>1284000.2</v>
      </c>
      <c r="F200" s="90">
        <f>F201+F202+F203+F204</f>
        <v>1284000.2</v>
      </c>
      <c r="G200" s="90">
        <f t="shared" ref="G200:I200" si="111">G201+G202+G203+G204</f>
        <v>1332157.5</v>
      </c>
      <c r="H200" s="90">
        <f t="shared" si="111"/>
        <v>1462583.9</v>
      </c>
      <c r="I200" s="90">
        <f t="shared" si="111"/>
        <v>1514015.4000000001</v>
      </c>
      <c r="J200" s="64"/>
    </row>
    <row r="201" spans="1:10" ht="22.5" x14ac:dyDescent="0.2">
      <c r="A201" s="29" t="s">
        <v>223</v>
      </c>
      <c r="B201" s="5" t="s">
        <v>69</v>
      </c>
      <c r="C201" s="6" t="s">
        <v>224</v>
      </c>
      <c r="D201" s="90">
        <v>2547.8000000000002</v>
      </c>
      <c r="E201" s="90">
        <v>3198.4</v>
      </c>
      <c r="F201" s="90">
        <v>3198.4</v>
      </c>
      <c r="G201" s="90">
        <v>3129</v>
      </c>
      <c r="H201" s="90">
        <v>3142.4</v>
      </c>
      <c r="I201" s="90">
        <v>3158.3</v>
      </c>
      <c r="J201" s="64"/>
    </row>
    <row r="202" spans="1:10" ht="22.5" x14ac:dyDescent="0.2">
      <c r="A202" s="29" t="s">
        <v>223</v>
      </c>
      <c r="B202" s="5" t="s">
        <v>115</v>
      </c>
      <c r="C202" s="6" t="s">
        <v>224</v>
      </c>
      <c r="D202" s="90">
        <v>760875</v>
      </c>
      <c r="E202" s="90">
        <v>1001954</v>
      </c>
      <c r="F202" s="90">
        <v>1001954</v>
      </c>
      <c r="G202" s="90">
        <v>1031086.9</v>
      </c>
      <c r="H202" s="90">
        <v>1141428.2</v>
      </c>
      <c r="I202" s="90">
        <v>1183424.3</v>
      </c>
      <c r="J202" s="64"/>
    </row>
    <row r="203" spans="1:10" ht="22.5" x14ac:dyDescent="0.2">
      <c r="A203" s="29" t="s">
        <v>223</v>
      </c>
      <c r="B203" s="5" t="s">
        <v>76</v>
      </c>
      <c r="C203" s="6" t="s">
        <v>224</v>
      </c>
      <c r="D203" s="90">
        <v>138</v>
      </c>
      <c r="E203" s="90">
        <v>143</v>
      </c>
      <c r="F203" s="90">
        <v>143</v>
      </c>
      <c r="G203" s="90">
        <v>156</v>
      </c>
      <c r="H203" s="90">
        <v>162</v>
      </c>
      <c r="I203" s="90">
        <v>169</v>
      </c>
      <c r="J203" s="64"/>
    </row>
    <row r="204" spans="1:10" ht="22.5" x14ac:dyDescent="0.2">
      <c r="A204" s="29" t="s">
        <v>223</v>
      </c>
      <c r="B204" s="5" t="s">
        <v>77</v>
      </c>
      <c r="C204" s="6" t="s">
        <v>224</v>
      </c>
      <c r="D204" s="90">
        <v>239655.7</v>
      </c>
      <c r="E204" s="90">
        <v>278704.8</v>
      </c>
      <c r="F204" s="90">
        <v>278704.8</v>
      </c>
      <c r="G204" s="90">
        <v>297785.59999999998</v>
      </c>
      <c r="H204" s="90">
        <v>317851.3</v>
      </c>
      <c r="I204" s="90">
        <v>327263.8</v>
      </c>
      <c r="J204" s="64"/>
    </row>
    <row r="205" spans="1:10" ht="33.75" x14ac:dyDescent="0.2">
      <c r="A205" s="29" t="s">
        <v>225</v>
      </c>
      <c r="B205" s="5" t="s">
        <v>84</v>
      </c>
      <c r="C205" s="6" t="s">
        <v>0</v>
      </c>
      <c r="D205" s="90">
        <f>D206</f>
        <v>9543</v>
      </c>
      <c r="E205" s="90">
        <f>E206</f>
        <v>13548</v>
      </c>
      <c r="F205" s="90">
        <f>F206</f>
        <v>13548</v>
      </c>
      <c r="G205" s="90">
        <f t="shared" ref="G205:I205" si="112">G206</f>
        <v>13769</v>
      </c>
      <c r="H205" s="90">
        <f t="shared" si="112"/>
        <v>15487</v>
      </c>
      <c r="I205" s="90">
        <f t="shared" si="112"/>
        <v>16812</v>
      </c>
      <c r="J205" s="64"/>
    </row>
    <row r="206" spans="1:10" ht="33.75" x14ac:dyDescent="0.2">
      <c r="A206" s="29" t="s">
        <v>226</v>
      </c>
      <c r="B206" s="5" t="s">
        <v>77</v>
      </c>
      <c r="C206" s="6" t="s">
        <v>227</v>
      </c>
      <c r="D206" s="90">
        <v>9543</v>
      </c>
      <c r="E206" s="90">
        <v>13548</v>
      </c>
      <c r="F206" s="90">
        <v>13548</v>
      </c>
      <c r="G206" s="90">
        <v>13769</v>
      </c>
      <c r="H206" s="90">
        <v>15487</v>
      </c>
      <c r="I206" s="90">
        <v>16812</v>
      </c>
      <c r="J206" s="64"/>
    </row>
    <row r="207" spans="1:10" ht="45" x14ac:dyDescent="0.2">
      <c r="A207" s="29" t="s">
        <v>228</v>
      </c>
      <c r="B207" s="5" t="s">
        <v>84</v>
      </c>
      <c r="C207" s="6" t="s">
        <v>1</v>
      </c>
      <c r="D207" s="90">
        <f>D208</f>
        <v>7586.2</v>
      </c>
      <c r="E207" s="90">
        <f>E208</f>
        <v>10893</v>
      </c>
      <c r="F207" s="90">
        <f>F208</f>
        <v>10893</v>
      </c>
      <c r="G207" s="90">
        <f t="shared" ref="G207:I207" si="113">G208</f>
        <v>9873</v>
      </c>
      <c r="H207" s="90">
        <f t="shared" si="113"/>
        <v>10009</v>
      </c>
      <c r="I207" s="90">
        <f t="shared" si="113"/>
        <v>10009</v>
      </c>
      <c r="J207" s="64"/>
    </row>
    <row r="208" spans="1:10" ht="45" x14ac:dyDescent="0.2">
      <c r="A208" s="29" t="s">
        <v>229</v>
      </c>
      <c r="B208" s="5" t="s">
        <v>115</v>
      </c>
      <c r="C208" s="6" t="s">
        <v>230</v>
      </c>
      <c r="D208" s="90">
        <v>7586.2</v>
      </c>
      <c r="E208" s="90">
        <v>10893</v>
      </c>
      <c r="F208" s="90">
        <v>10893</v>
      </c>
      <c r="G208" s="90">
        <v>9873</v>
      </c>
      <c r="H208" s="90">
        <v>10009</v>
      </c>
      <c r="I208" s="90">
        <v>10009</v>
      </c>
      <c r="J208" s="64"/>
    </row>
    <row r="209" spans="1:10" ht="45" x14ac:dyDescent="0.2">
      <c r="A209" s="29" t="s">
        <v>231</v>
      </c>
      <c r="B209" s="5" t="s">
        <v>84</v>
      </c>
      <c r="C209" s="6" t="s">
        <v>2</v>
      </c>
      <c r="D209" s="90">
        <f>D210</f>
        <v>12122.6</v>
      </c>
      <c r="E209" s="90">
        <f>E210</f>
        <v>25133.8</v>
      </c>
      <c r="F209" s="90">
        <f>F210</f>
        <v>25133.8</v>
      </c>
      <c r="G209" s="90">
        <f t="shared" ref="G209:I209" si="114">G210</f>
        <v>25659.4</v>
      </c>
      <c r="H209" s="90">
        <f t="shared" si="114"/>
        <v>14825.4</v>
      </c>
      <c r="I209" s="90">
        <f t="shared" si="114"/>
        <v>26685.7</v>
      </c>
      <c r="J209" s="64"/>
    </row>
    <row r="210" spans="1:10" ht="45" x14ac:dyDescent="0.2">
      <c r="A210" s="29" t="s">
        <v>232</v>
      </c>
      <c r="B210" s="5" t="s">
        <v>69</v>
      </c>
      <c r="C210" s="6" t="s">
        <v>233</v>
      </c>
      <c r="D210" s="90">
        <v>12122.6</v>
      </c>
      <c r="E210" s="90">
        <v>25133.8</v>
      </c>
      <c r="F210" s="90">
        <v>25133.8</v>
      </c>
      <c r="G210" s="90">
        <v>25659.4</v>
      </c>
      <c r="H210" s="90">
        <v>14825.4</v>
      </c>
      <c r="I210" s="90">
        <v>26685.7</v>
      </c>
      <c r="J210" s="64"/>
    </row>
    <row r="211" spans="1:10" ht="45" x14ac:dyDescent="0.2">
      <c r="A211" s="29" t="s">
        <v>234</v>
      </c>
      <c r="B211" s="5" t="s">
        <v>84</v>
      </c>
      <c r="C211" s="6" t="s">
        <v>3</v>
      </c>
      <c r="D211" s="90">
        <f>D212</f>
        <v>33871.5</v>
      </c>
      <c r="E211" s="90">
        <f>E212</f>
        <v>0</v>
      </c>
      <c r="F211" s="90">
        <f>F212</f>
        <v>0</v>
      </c>
      <c r="G211" s="90">
        <f t="shared" ref="G211:I211" si="115">G212</f>
        <v>0</v>
      </c>
      <c r="H211" s="90">
        <f t="shared" si="115"/>
        <v>0</v>
      </c>
      <c r="I211" s="90">
        <f t="shared" si="115"/>
        <v>0</v>
      </c>
      <c r="J211" s="64"/>
    </row>
    <row r="212" spans="1:10" ht="45" x14ac:dyDescent="0.2">
      <c r="A212" s="29" t="s">
        <v>235</v>
      </c>
      <c r="B212" s="5" t="s">
        <v>77</v>
      </c>
      <c r="C212" s="6" t="s">
        <v>236</v>
      </c>
      <c r="D212" s="90">
        <v>33871.5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64"/>
    </row>
    <row r="213" spans="1:10" ht="33.75" x14ac:dyDescent="0.2">
      <c r="A213" s="29" t="s">
        <v>237</v>
      </c>
      <c r="B213" s="5" t="s">
        <v>84</v>
      </c>
      <c r="C213" s="6" t="s">
        <v>123</v>
      </c>
      <c r="D213" s="90">
        <f>D214</f>
        <v>16.8</v>
      </c>
      <c r="E213" s="90">
        <f>E214</f>
        <v>131.1</v>
      </c>
      <c r="F213" s="90">
        <f>F214</f>
        <v>131.1</v>
      </c>
      <c r="G213" s="90">
        <f t="shared" ref="G213:I213" si="116">G214</f>
        <v>1.9</v>
      </c>
      <c r="H213" s="90">
        <f t="shared" si="116"/>
        <v>1.9</v>
      </c>
      <c r="I213" s="90">
        <f t="shared" si="116"/>
        <v>24.6</v>
      </c>
      <c r="J213" s="64"/>
    </row>
    <row r="214" spans="1:10" ht="45" x14ac:dyDescent="0.2">
      <c r="A214" s="29" t="s">
        <v>238</v>
      </c>
      <c r="B214" s="5" t="s">
        <v>69</v>
      </c>
      <c r="C214" s="6" t="s">
        <v>239</v>
      </c>
      <c r="D214" s="90">
        <v>16.8</v>
      </c>
      <c r="E214" s="90">
        <v>131.1</v>
      </c>
      <c r="F214" s="90">
        <v>131.1</v>
      </c>
      <c r="G214" s="90">
        <v>1.9</v>
      </c>
      <c r="H214" s="90">
        <v>1.9</v>
      </c>
      <c r="I214" s="90">
        <v>24.6</v>
      </c>
      <c r="J214" s="64"/>
    </row>
    <row r="215" spans="1:10" ht="67.5" hidden="1" x14ac:dyDescent="0.2">
      <c r="A215" s="29" t="s">
        <v>420</v>
      </c>
      <c r="B215" s="5" t="s">
        <v>84</v>
      </c>
      <c r="C215" s="6" t="s">
        <v>421</v>
      </c>
      <c r="D215" s="90"/>
      <c r="E215" s="90">
        <f>E216</f>
        <v>0</v>
      </c>
      <c r="F215" s="90">
        <f t="shared" ref="F215:I215" si="117">F216</f>
        <v>0</v>
      </c>
      <c r="G215" s="90">
        <f t="shared" si="117"/>
        <v>0</v>
      </c>
      <c r="H215" s="90">
        <f t="shared" si="117"/>
        <v>0</v>
      </c>
      <c r="I215" s="90">
        <f t="shared" si="117"/>
        <v>0</v>
      </c>
      <c r="J215" s="64"/>
    </row>
    <row r="216" spans="1:10" ht="67.5" hidden="1" x14ac:dyDescent="0.2">
      <c r="A216" s="29" t="s">
        <v>422</v>
      </c>
      <c r="B216" s="5" t="s">
        <v>69</v>
      </c>
      <c r="C216" s="6" t="s">
        <v>423</v>
      </c>
      <c r="D216" s="90"/>
      <c r="E216" s="90"/>
      <c r="F216" s="90"/>
      <c r="G216" s="90"/>
      <c r="H216" s="90"/>
      <c r="I216" s="90"/>
      <c r="J216" s="64"/>
    </row>
    <row r="217" spans="1:10" ht="33.75" hidden="1" x14ac:dyDescent="0.2">
      <c r="A217" s="29" t="s">
        <v>357</v>
      </c>
      <c r="B217" s="5" t="s">
        <v>84</v>
      </c>
      <c r="C217" s="13" t="s">
        <v>356</v>
      </c>
      <c r="D217" s="90"/>
      <c r="E217" s="90">
        <f>E218</f>
        <v>0</v>
      </c>
      <c r="F217" s="90">
        <f>F218</f>
        <v>0</v>
      </c>
      <c r="G217" s="90">
        <f t="shared" ref="G217:I217" si="118">G218</f>
        <v>0</v>
      </c>
      <c r="H217" s="90">
        <f t="shared" si="118"/>
        <v>0</v>
      </c>
      <c r="I217" s="90">
        <f t="shared" si="118"/>
        <v>0</v>
      </c>
      <c r="J217" s="64"/>
    </row>
    <row r="218" spans="1:10" ht="45" hidden="1" x14ac:dyDescent="0.2">
      <c r="A218" s="29" t="s">
        <v>359</v>
      </c>
      <c r="B218" s="5" t="s">
        <v>69</v>
      </c>
      <c r="C218" s="13" t="s">
        <v>358</v>
      </c>
      <c r="D218" s="90"/>
      <c r="E218" s="90">
        <v>0</v>
      </c>
      <c r="F218" s="90">
        <v>0</v>
      </c>
      <c r="G218" s="90"/>
      <c r="H218" s="90"/>
      <c r="I218" s="90"/>
      <c r="J218" s="64"/>
    </row>
    <row r="219" spans="1:10" ht="33.75" x14ac:dyDescent="0.2">
      <c r="A219" s="29" t="s">
        <v>240</v>
      </c>
      <c r="B219" s="5" t="s">
        <v>84</v>
      </c>
      <c r="C219" s="6" t="s">
        <v>4</v>
      </c>
      <c r="D219" s="90">
        <f>D220</f>
        <v>320011.7</v>
      </c>
      <c r="E219" s="90">
        <f>E220</f>
        <v>0</v>
      </c>
      <c r="F219" s="90">
        <f>F220</f>
        <v>0</v>
      </c>
      <c r="G219" s="90">
        <f t="shared" ref="G219:I219" si="119">G220</f>
        <v>0</v>
      </c>
      <c r="H219" s="90">
        <f t="shared" si="119"/>
        <v>0</v>
      </c>
      <c r="I219" s="90">
        <f t="shared" si="119"/>
        <v>0</v>
      </c>
      <c r="J219" s="64"/>
    </row>
    <row r="220" spans="1:10" ht="45" x14ac:dyDescent="0.2">
      <c r="A220" s="29" t="s">
        <v>242</v>
      </c>
      <c r="B220" s="5" t="s">
        <v>77</v>
      </c>
      <c r="C220" s="6" t="s">
        <v>241</v>
      </c>
      <c r="D220" s="90">
        <v>320011.7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64"/>
    </row>
    <row r="221" spans="1:10" ht="45" x14ac:dyDescent="0.2">
      <c r="A221" s="29" t="s">
        <v>243</v>
      </c>
      <c r="B221" s="5" t="s">
        <v>84</v>
      </c>
      <c r="C221" s="6" t="s">
        <v>244</v>
      </c>
      <c r="D221" s="90">
        <f>D222</f>
        <v>1703.4</v>
      </c>
      <c r="E221" s="90">
        <f>E222</f>
        <v>3640.4</v>
      </c>
      <c r="F221" s="90">
        <f>F222</f>
        <v>3640.4</v>
      </c>
      <c r="G221" s="90">
        <f t="shared" ref="G221:I221" si="120">G222</f>
        <v>5120.8</v>
      </c>
      <c r="H221" s="90">
        <f t="shared" si="120"/>
        <v>1799.4</v>
      </c>
      <c r="I221" s="90">
        <f t="shared" si="120"/>
        <v>0</v>
      </c>
      <c r="J221" s="64"/>
    </row>
    <row r="222" spans="1:10" ht="45" x14ac:dyDescent="0.2">
      <c r="A222" s="29" t="s">
        <v>245</v>
      </c>
      <c r="B222" s="5" t="s">
        <v>69</v>
      </c>
      <c r="C222" s="6" t="s">
        <v>246</v>
      </c>
      <c r="D222" s="90">
        <v>1703.4</v>
      </c>
      <c r="E222" s="90">
        <v>3640.4</v>
      </c>
      <c r="F222" s="90">
        <v>3640.4</v>
      </c>
      <c r="G222" s="90">
        <v>5120.8</v>
      </c>
      <c r="H222" s="90">
        <v>1799.4</v>
      </c>
      <c r="I222" s="90">
        <v>0</v>
      </c>
      <c r="J222" s="64"/>
    </row>
    <row r="223" spans="1:10" ht="45" x14ac:dyDescent="0.2">
      <c r="A223" s="29" t="s">
        <v>247</v>
      </c>
      <c r="B223" s="5" t="s">
        <v>84</v>
      </c>
      <c r="C223" s="6" t="s">
        <v>248</v>
      </c>
      <c r="D223" s="90">
        <f>D224</f>
        <v>2885.4</v>
      </c>
      <c r="E223" s="90">
        <f>E224</f>
        <v>0</v>
      </c>
      <c r="F223" s="90">
        <f>F224</f>
        <v>0</v>
      </c>
      <c r="G223" s="90">
        <f t="shared" ref="G223:I223" si="121">G224</f>
        <v>0</v>
      </c>
      <c r="H223" s="90">
        <f t="shared" si="121"/>
        <v>0</v>
      </c>
      <c r="I223" s="90">
        <f t="shared" si="121"/>
        <v>0</v>
      </c>
      <c r="J223" s="64"/>
    </row>
    <row r="224" spans="1:10" ht="45" x14ac:dyDescent="0.2">
      <c r="A224" s="29" t="s">
        <v>249</v>
      </c>
      <c r="B224" s="5" t="s">
        <v>77</v>
      </c>
      <c r="C224" s="6" t="s">
        <v>250</v>
      </c>
      <c r="D224" s="90">
        <v>2885.4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64"/>
    </row>
    <row r="225" spans="1:10" ht="22.5" x14ac:dyDescent="0.2">
      <c r="A225" s="29" t="s">
        <v>251</v>
      </c>
      <c r="B225" s="5" t="s">
        <v>84</v>
      </c>
      <c r="C225" s="6" t="s">
        <v>5</v>
      </c>
      <c r="D225" s="90">
        <f>D226</f>
        <v>70366</v>
      </c>
      <c r="E225" s="90">
        <f>E226</f>
        <v>80366</v>
      </c>
      <c r="F225" s="90">
        <f>F226</f>
        <v>80366</v>
      </c>
      <c r="G225" s="90">
        <f t="shared" ref="G225:I225" si="122">G226</f>
        <v>80366</v>
      </c>
      <c r="H225" s="90">
        <f t="shared" si="122"/>
        <v>80366</v>
      </c>
      <c r="I225" s="90">
        <f t="shared" si="122"/>
        <v>80366</v>
      </c>
      <c r="J225" s="64"/>
    </row>
    <row r="226" spans="1:10" ht="22.5" x14ac:dyDescent="0.2">
      <c r="A226" s="29" t="s">
        <v>252</v>
      </c>
      <c r="B226" s="5" t="s">
        <v>77</v>
      </c>
      <c r="C226" s="6" t="s">
        <v>253</v>
      </c>
      <c r="D226" s="90">
        <v>70366</v>
      </c>
      <c r="E226" s="90">
        <v>80366</v>
      </c>
      <c r="F226" s="90">
        <v>80366</v>
      </c>
      <c r="G226" s="90">
        <v>80366</v>
      </c>
      <c r="H226" s="90">
        <v>80366</v>
      </c>
      <c r="I226" s="90">
        <v>80366</v>
      </c>
      <c r="J226" s="64"/>
    </row>
    <row r="227" spans="1:10" ht="33.75" x14ac:dyDescent="0.2">
      <c r="A227" s="29" t="s">
        <v>254</v>
      </c>
      <c r="B227" s="5" t="s">
        <v>84</v>
      </c>
      <c r="C227" s="6" t="s">
        <v>6</v>
      </c>
      <c r="D227" s="90">
        <f>D228</f>
        <v>93.5</v>
      </c>
      <c r="E227" s="90">
        <f>E228</f>
        <v>0</v>
      </c>
      <c r="F227" s="90">
        <f>F228</f>
        <v>0</v>
      </c>
      <c r="G227" s="90">
        <f t="shared" ref="G227:I227" si="123">G228</f>
        <v>0</v>
      </c>
      <c r="H227" s="90">
        <f t="shared" si="123"/>
        <v>0</v>
      </c>
      <c r="I227" s="90">
        <f t="shared" si="123"/>
        <v>0</v>
      </c>
      <c r="J227" s="64"/>
    </row>
    <row r="228" spans="1:10" ht="33.75" x14ac:dyDescent="0.2">
      <c r="A228" s="29" t="s">
        <v>255</v>
      </c>
      <c r="B228" s="5" t="s">
        <v>77</v>
      </c>
      <c r="C228" s="6" t="s">
        <v>256</v>
      </c>
      <c r="D228" s="90">
        <v>93.5</v>
      </c>
      <c r="E228" s="90">
        <v>0</v>
      </c>
      <c r="F228" s="90">
        <v>0</v>
      </c>
      <c r="G228" s="90">
        <v>0</v>
      </c>
      <c r="H228" s="90">
        <v>0</v>
      </c>
      <c r="I228" s="90">
        <v>0</v>
      </c>
      <c r="J228" s="64"/>
    </row>
    <row r="229" spans="1:10" ht="33.75" x14ac:dyDescent="0.2">
      <c r="A229" s="29" t="s">
        <v>361</v>
      </c>
      <c r="B229" s="5" t="s">
        <v>84</v>
      </c>
      <c r="C229" s="6" t="s">
        <v>360</v>
      </c>
      <c r="D229" s="90">
        <f>D230</f>
        <v>21</v>
      </c>
      <c r="E229" s="90">
        <f>E230</f>
        <v>0</v>
      </c>
      <c r="F229" s="90">
        <f>F230</f>
        <v>0</v>
      </c>
      <c r="G229" s="90">
        <f t="shared" ref="G229:I229" si="124">G230</f>
        <v>0</v>
      </c>
      <c r="H229" s="90">
        <f t="shared" si="124"/>
        <v>0</v>
      </c>
      <c r="I229" s="90">
        <f t="shared" si="124"/>
        <v>0</v>
      </c>
      <c r="J229" s="64"/>
    </row>
    <row r="230" spans="1:10" ht="45" x14ac:dyDescent="0.2">
      <c r="A230" s="29" t="s">
        <v>257</v>
      </c>
      <c r="B230" s="5" t="s">
        <v>77</v>
      </c>
      <c r="C230" s="6" t="s">
        <v>258</v>
      </c>
      <c r="D230" s="90">
        <v>21</v>
      </c>
      <c r="E230" s="90">
        <v>0</v>
      </c>
      <c r="F230" s="90">
        <v>0</v>
      </c>
      <c r="G230" s="90">
        <v>0</v>
      </c>
      <c r="H230" s="90">
        <v>0</v>
      </c>
      <c r="I230" s="90">
        <v>0</v>
      </c>
      <c r="J230" s="64"/>
    </row>
    <row r="231" spans="1:10" ht="30" customHeight="1" x14ac:dyDescent="0.2">
      <c r="A231" s="29" t="s">
        <v>363</v>
      </c>
      <c r="B231" s="5" t="s">
        <v>84</v>
      </c>
      <c r="C231" s="6" t="s">
        <v>362</v>
      </c>
      <c r="D231" s="90">
        <f>D232</f>
        <v>69882.399999999994</v>
      </c>
      <c r="E231" s="90">
        <f>E232</f>
        <v>0</v>
      </c>
      <c r="F231" s="90">
        <f>F232</f>
        <v>0</v>
      </c>
      <c r="G231" s="90">
        <f t="shared" ref="G231:I231" si="125">G232</f>
        <v>0</v>
      </c>
      <c r="H231" s="90">
        <f t="shared" si="125"/>
        <v>0</v>
      </c>
      <c r="I231" s="90">
        <f t="shared" si="125"/>
        <v>0</v>
      </c>
      <c r="J231" s="64"/>
    </row>
    <row r="232" spans="1:10" ht="22.5" x14ac:dyDescent="0.2">
      <c r="A232" s="29" t="s">
        <v>364</v>
      </c>
      <c r="B232" s="5" t="s">
        <v>77</v>
      </c>
      <c r="C232" s="6" t="s">
        <v>362</v>
      </c>
      <c r="D232" s="90">
        <v>69882.399999999994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64"/>
    </row>
    <row r="233" spans="1:10" ht="45" x14ac:dyDescent="0.2">
      <c r="A233" s="29" t="s">
        <v>366</v>
      </c>
      <c r="B233" s="5" t="s">
        <v>84</v>
      </c>
      <c r="C233" s="6" t="s">
        <v>365</v>
      </c>
      <c r="D233" s="90">
        <f>D234</f>
        <v>29833.4</v>
      </c>
      <c r="E233" s="90">
        <f>E234</f>
        <v>29757</v>
      </c>
      <c r="F233" s="90">
        <f>F234</f>
        <v>29757</v>
      </c>
      <c r="G233" s="90">
        <f t="shared" ref="G233:I233" si="126">G234</f>
        <v>31235</v>
      </c>
      <c r="H233" s="90">
        <f t="shared" si="126"/>
        <v>31507</v>
      </c>
      <c r="I233" s="90">
        <f t="shared" si="126"/>
        <v>31507</v>
      </c>
      <c r="J233" s="64"/>
    </row>
    <row r="234" spans="1:10" ht="45" x14ac:dyDescent="0.2">
      <c r="A234" s="29" t="s">
        <v>367</v>
      </c>
      <c r="B234" s="5" t="s">
        <v>115</v>
      </c>
      <c r="C234" s="6" t="s">
        <v>365</v>
      </c>
      <c r="D234" s="90">
        <v>29833.4</v>
      </c>
      <c r="E234" s="90">
        <v>29757</v>
      </c>
      <c r="F234" s="90">
        <v>29757</v>
      </c>
      <c r="G234" s="90">
        <v>31235</v>
      </c>
      <c r="H234" s="90">
        <v>31507</v>
      </c>
      <c r="I234" s="90">
        <v>31507</v>
      </c>
      <c r="J234" s="64"/>
    </row>
    <row r="235" spans="1:10" ht="45" x14ac:dyDescent="0.2">
      <c r="A235" s="29" t="s">
        <v>9</v>
      </c>
      <c r="B235" s="5" t="s">
        <v>84</v>
      </c>
      <c r="C235" s="10" t="s">
        <v>365</v>
      </c>
      <c r="D235" s="90">
        <f>D236</f>
        <v>16003.9</v>
      </c>
      <c r="E235" s="90">
        <f>E236</f>
        <v>0</v>
      </c>
      <c r="F235" s="90">
        <f>F236</f>
        <v>0</v>
      </c>
      <c r="G235" s="90">
        <f t="shared" ref="G235:I235" si="127">G236</f>
        <v>0</v>
      </c>
      <c r="H235" s="90">
        <f t="shared" si="127"/>
        <v>0</v>
      </c>
      <c r="I235" s="90">
        <f t="shared" si="127"/>
        <v>0</v>
      </c>
      <c r="J235" s="64"/>
    </row>
    <row r="236" spans="1:10" ht="67.5" x14ac:dyDescent="0.2">
      <c r="A236" s="29" t="s">
        <v>259</v>
      </c>
      <c r="B236" s="5" t="s">
        <v>77</v>
      </c>
      <c r="C236" s="13" t="s">
        <v>260</v>
      </c>
      <c r="D236" s="90">
        <v>16003.9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64"/>
    </row>
    <row r="237" spans="1:10" ht="33.75" x14ac:dyDescent="0.2">
      <c r="A237" s="29" t="s">
        <v>369</v>
      </c>
      <c r="B237" s="5" t="s">
        <v>84</v>
      </c>
      <c r="C237" s="13" t="s">
        <v>368</v>
      </c>
      <c r="D237" s="90">
        <f>D238</f>
        <v>15510</v>
      </c>
      <c r="E237" s="90">
        <f>E238</f>
        <v>21519</v>
      </c>
      <c r="F237" s="90">
        <f>F238</f>
        <v>21519</v>
      </c>
      <c r="G237" s="90">
        <f t="shared" ref="G237:I237" si="128">G238</f>
        <v>0</v>
      </c>
      <c r="H237" s="90">
        <f t="shared" si="128"/>
        <v>0</v>
      </c>
      <c r="I237" s="90">
        <f t="shared" si="128"/>
        <v>0</v>
      </c>
      <c r="J237" s="64"/>
    </row>
    <row r="238" spans="1:10" ht="33.75" x14ac:dyDescent="0.2">
      <c r="A238" s="29" t="s">
        <v>370</v>
      </c>
      <c r="B238" s="5" t="s">
        <v>77</v>
      </c>
      <c r="C238" s="13" t="s">
        <v>368</v>
      </c>
      <c r="D238" s="90">
        <v>15510</v>
      </c>
      <c r="E238" s="90">
        <v>21519</v>
      </c>
      <c r="F238" s="90">
        <v>21519</v>
      </c>
      <c r="G238" s="90">
        <v>0</v>
      </c>
      <c r="H238" s="90">
        <v>0</v>
      </c>
      <c r="I238" s="90">
        <v>0</v>
      </c>
      <c r="J238" s="64"/>
    </row>
    <row r="239" spans="1:10" ht="33.75" x14ac:dyDescent="0.2">
      <c r="A239" s="29" t="s">
        <v>261</v>
      </c>
      <c r="B239" s="5" t="s">
        <v>84</v>
      </c>
      <c r="C239" s="6" t="s">
        <v>7</v>
      </c>
      <c r="D239" s="90">
        <f>D240</f>
        <v>555.29999999999995</v>
      </c>
      <c r="E239" s="90">
        <f>E240</f>
        <v>840</v>
      </c>
      <c r="F239" s="90">
        <f>F240</f>
        <v>840</v>
      </c>
      <c r="G239" s="90">
        <f t="shared" ref="G239:I239" si="129">G240</f>
        <v>781.4</v>
      </c>
      <c r="H239" s="90">
        <f t="shared" si="129"/>
        <v>260</v>
      </c>
      <c r="I239" s="90">
        <f t="shared" si="129"/>
        <v>260</v>
      </c>
      <c r="J239" s="64"/>
    </row>
    <row r="240" spans="1:10" ht="33.75" x14ac:dyDescent="0.2">
      <c r="A240" s="29" t="s">
        <v>262</v>
      </c>
      <c r="B240" s="5" t="s">
        <v>77</v>
      </c>
      <c r="C240" s="6" t="s">
        <v>263</v>
      </c>
      <c r="D240" s="90">
        <v>555.29999999999995</v>
      </c>
      <c r="E240" s="90">
        <v>840</v>
      </c>
      <c r="F240" s="90">
        <v>840</v>
      </c>
      <c r="G240" s="90">
        <v>781.4</v>
      </c>
      <c r="H240" s="90">
        <v>260</v>
      </c>
      <c r="I240" s="90">
        <v>260</v>
      </c>
      <c r="J240" s="64"/>
    </row>
    <row r="241" spans="1:10" ht="22.5" x14ac:dyDescent="0.2">
      <c r="A241" s="29" t="s">
        <v>285</v>
      </c>
      <c r="B241" s="5" t="s">
        <v>84</v>
      </c>
      <c r="C241" s="6" t="s">
        <v>286</v>
      </c>
      <c r="D241" s="90">
        <f>D242</f>
        <v>967.9</v>
      </c>
      <c r="E241" s="90">
        <f>E242</f>
        <v>0</v>
      </c>
      <c r="F241" s="90">
        <f>F242</f>
        <v>0</v>
      </c>
      <c r="G241" s="90">
        <f t="shared" ref="G241:I241" si="130">G242</f>
        <v>0</v>
      </c>
      <c r="H241" s="90">
        <f t="shared" si="130"/>
        <v>0</v>
      </c>
      <c r="I241" s="90">
        <f t="shared" si="130"/>
        <v>0</v>
      </c>
      <c r="J241" s="64"/>
    </row>
    <row r="242" spans="1:10" ht="22.5" x14ac:dyDescent="0.2">
      <c r="A242" s="29" t="s">
        <v>287</v>
      </c>
      <c r="B242" s="5" t="s">
        <v>69</v>
      </c>
      <c r="C242" s="6" t="s">
        <v>288</v>
      </c>
      <c r="D242" s="90">
        <v>967.9</v>
      </c>
      <c r="E242" s="90">
        <v>0</v>
      </c>
      <c r="F242" s="90">
        <v>0</v>
      </c>
      <c r="G242" s="90">
        <v>0</v>
      </c>
      <c r="H242" s="90">
        <v>0</v>
      </c>
      <c r="I242" s="90">
        <v>0</v>
      </c>
      <c r="J242" s="64"/>
    </row>
    <row r="243" spans="1:10" ht="22.5" x14ac:dyDescent="0.2">
      <c r="A243" s="29" t="s">
        <v>264</v>
      </c>
      <c r="B243" s="5" t="s">
        <v>84</v>
      </c>
      <c r="C243" s="6" t="s">
        <v>8</v>
      </c>
      <c r="D243" s="90">
        <f>D244</f>
        <v>2034</v>
      </c>
      <c r="E243" s="90">
        <f>E244</f>
        <v>2106</v>
      </c>
      <c r="F243" s="90">
        <f>F244</f>
        <v>2106</v>
      </c>
      <c r="G243" s="90">
        <f t="shared" ref="G243:I243" si="131">G244</f>
        <v>2135</v>
      </c>
      <c r="H243" s="90">
        <f t="shared" si="131"/>
        <v>2244</v>
      </c>
      <c r="I243" s="90">
        <f t="shared" si="131"/>
        <v>2334</v>
      </c>
      <c r="J243" s="64"/>
    </row>
    <row r="244" spans="1:10" ht="22.5" x14ac:dyDescent="0.2">
      <c r="A244" s="29" t="s">
        <v>265</v>
      </c>
      <c r="B244" s="5" t="s">
        <v>69</v>
      </c>
      <c r="C244" s="6" t="s">
        <v>266</v>
      </c>
      <c r="D244" s="90">
        <v>2034</v>
      </c>
      <c r="E244" s="90">
        <v>2106</v>
      </c>
      <c r="F244" s="90">
        <v>2106</v>
      </c>
      <c r="G244" s="90">
        <v>2135</v>
      </c>
      <c r="H244" s="90">
        <v>2244</v>
      </c>
      <c r="I244" s="90">
        <v>2334</v>
      </c>
      <c r="J244" s="64"/>
    </row>
    <row r="245" spans="1:10" x14ac:dyDescent="0.2">
      <c r="A245" s="29" t="s">
        <v>10</v>
      </c>
      <c r="B245" s="5" t="s">
        <v>84</v>
      </c>
      <c r="C245" s="6" t="s">
        <v>11</v>
      </c>
      <c r="D245" s="90">
        <f>D246+D247+D248</f>
        <v>834</v>
      </c>
      <c r="E245" s="90">
        <f>E246+E247+E248</f>
        <v>4653.7</v>
      </c>
      <c r="F245" s="90">
        <f t="shared" ref="F245:I245" si="132">F246+F247+F248</f>
        <v>4653.7</v>
      </c>
      <c r="G245" s="90">
        <f t="shared" si="132"/>
        <v>4200.6000000000004</v>
      </c>
      <c r="H245" s="90">
        <f t="shared" si="132"/>
        <v>4362.2</v>
      </c>
      <c r="I245" s="90">
        <f t="shared" si="132"/>
        <v>4409.2</v>
      </c>
      <c r="J245" s="64"/>
    </row>
    <row r="246" spans="1:10" x14ac:dyDescent="0.2">
      <c r="A246" s="30" t="s">
        <v>267</v>
      </c>
      <c r="B246" s="9" t="s">
        <v>69</v>
      </c>
      <c r="C246" s="22" t="s">
        <v>268</v>
      </c>
      <c r="D246" s="90">
        <v>0</v>
      </c>
      <c r="E246" s="101">
        <v>402.7</v>
      </c>
      <c r="F246" s="101">
        <v>402.7</v>
      </c>
      <c r="G246" s="101">
        <v>195.4</v>
      </c>
      <c r="H246" s="101">
        <v>195.3</v>
      </c>
      <c r="I246" s="101">
        <v>195.3</v>
      </c>
      <c r="J246" s="64"/>
    </row>
    <row r="247" spans="1:10" x14ac:dyDescent="0.2">
      <c r="A247" s="30" t="s">
        <v>267</v>
      </c>
      <c r="B247" s="9" t="s">
        <v>115</v>
      </c>
      <c r="C247" s="22" t="s">
        <v>268</v>
      </c>
      <c r="D247" s="90">
        <v>834</v>
      </c>
      <c r="E247" s="101">
        <v>1127.0999999999999</v>
      </c>
      <c r="F247" s="101">
        <v>1127.0999999999999</v>
      </c>
      <c r="G247" s="101">
        <v>1127</v>
      </c>
      <c r="H247" s="101">
        <v>1172</v>
      </c>
      <c r="I247" s="101">
        <v>1219</v>
      </c>
      <c r="J247" s="64"/>
    </row>
    <row r="248" spans="1:10" x14ac:dyDescent="0.2">
      <c r="A248" s="30" t="s">
        <v>267</v>
      </c>
      <c r="B248" s="9" t="s">
        <v>77</v>
      </c>
      <c r="C248" s="22" t="s">
        <v>268</v>
      </c>
      <c r="D248" s="90">
        <v>0</v>
      </c>
      <c r="E248" s="101">
        <v>3123.9</v>
      </c>
      <c r="F248" s="101">
        <v>3123.9</v>
      </c>
      <c r="G248" s="101">
        <v>2878.2</v>
      </c>
      <c r="H248" s="101">
        <v>2994.9</v>
      </c>
      <c r="I248" s="101">
        <v>2994.9</v>
      </c>
      <c r="J248" s="64"/>
    </row>
    <row r="249" spans="1:10" x14ac:dyDescent="0.2">
      <c r="A249" s="43" t="s">
        <v>373</v>
      </c>
      <c r="B249" s="43" t="s">
        <v>84</v>
      </c>
      <c r="C249" s="52" t="s">
        <v>374</v>
      </c>
      <c r="D249" s="102">
        <f>D255+D259+D250+D253+D257</f>
        <v>88849.8</v>
      </c>
      <c r="E249" s="102">
        <f>E255+E259+E250+E253+E257</f>
        <v>61742.8</v>
      </c>
      <c r="F249" s="102">
        <f t="shared" ref="F249:I249" si="133">F255+F259+F250+F253+F257</f>
        <v>91161.8</v>
      </c>
      <c r="G249" s="102">
        <f t="shared" si="133"/>
        <v>0</v>
      </c>
      <c r="H249" s="102">
        <f t="shared" si="133"/>
        <v>0</v>
      </c>
      <c r="I249" s="102">
        <f t="shared" si="133"/>
        <v>0</v>
      </c>
      <c r="J249" s="63"/>
    </row>
    <row r="250" spans="1:10" ht="33.75" x14ac:dyDescent="0.2">
      <c r="A250" s="5" t="s">
        <v>506</v>
      </c>
      <c r="B250" s="5" t="s">
        <v>84</v>
      </c>
      <c r="C250" s="6" t="s">
        <v>507</v>
      </c>
      <c r="D250" s="90">
        <f>D251+D252</f>
        <v>1131.8</v>
      </c>
      <c r="E250" s="90">
        <f>E251</f>
        <v>1000</v>
      </c>
      <c r="F250" s="90">
        <f t="shared" ref="F250:I252" si="134">F251</f>
        <v>1000</v>
      </c>
      <c r="G250" s="90">
        <f t="shared" si="134"/>
        <v>0</v>
      </c>
      <c r="H250" s="90">
        <f t="shared" si="134"/>
        <v>0</v>
      </c>
      <c r="I250" s="90">
        <f t="shared" si="134"/>
        <v>0</v>
      </c>
      <c r="J250" s="64"/>
    </row>
    <row r="251" spans="1:10" ht="33.75" x14ac:dyDescent="0.2">
      <c r="A251" s="5" t="s">
        <v>508</v>
      </c>
      <c r="B251" s="5" t="s">
        <v>69</v>
      </c>
      <c r="C251" s="6" t="s">
        <v>509</v>
      </c>
      <c r="D251" s="90">
        <v>164.7</v>
      </c>
      <c r="E251" s="90">
        <f t="shared" ref="E251:E252" si="135">E252</f>
        <v>1000</v>
      </c>
      <c r="F251" s="90">
        <f t="shared" si="134"/>
        <v>1000</v>
      </c>
      <c r="G251" s="90">
        <f t="shared" si="134"/>
        <v>0</v>
      </c>
      <c r="H251" s="90">
        <f t="shared" si="134"/>
        <v>0</v>
      </c>
      <c r="I251" s="90">
        <f t="shared" si="134"/>
        <v>0</v>
      </c>
      <c r="J251" s="64"/>
    </row>
    <row r="252" spans="1:10" ht="33.75" x14ac:dyDescent="0.2">
      <c r="A252" s="5" t="s">
        <v>508</v>
      </c>
      <c r="B252" s="5" t="s">
        <v>115</v>
      </c>
      <c r="C252" s="6" t="s">
        <v>509</v>
      </c>
      <c r="D252" s="90">
        <v>967.1</v>
      </c>
      <c r="E252" s="90">
        <f t="shared" si="135"/>
        <v>1000</v>
      </c>
      <c r="F252" s="90">
        <f t="shared" si="134"/>
        <v>1000</v>
      </c>
      <c r="G252" s="90">
        <f t="shared" si="134"/>
        <v>0</v>
      </c>
      <c r="H252" s="90">
        <f t="shared" si="134"/>
        <v>0</v>
      </c>
      <c r="I252" s="90">
        <f t="shared" si="134"/>
        <v>0</v>
      </c>
      <c r="J252" s="64"/>
    </row>
    <row r="253" spans="1:10" ht="22.5" x14ac:dyDescent="0.2">
      <c r="A253" s="5" t="s">
        <v>401</v>
      </c>
      <c r="B253" s="5" t="s">
        <v>84</v>
      </c>
      <c r="C253" s="6" t="s">
        <v>400</v>
      </c>
      <c r="D253" s="90">
        <f>D254</f>
        <v>0</v>
      </c>
      <c r="E253" s="90">
        <f>E254</f>
        <v>1000</v>
      </c>
      <c r="F253" s="90">
        <f t="shared" ref="F253:I253" si="136">F254</f>
        <v>1000</v>
      </c>
      <c r="G253" s="90">
        <f t="shared" si="136"/>
        <v>0</v>
      </c>
      <c r="H253" s="90">
        <f t="shared" si="136"/>
        <v>0</v>
      </c>
      <c r="I253" s="90">
        <f t="shared" si="136"/>
        <v>0</v>
      </c>
      <c r="J253" s="64"/>
    </row>
    <row r="254" spans="1:10" ht="22.5" x14ac:dyDescent="0.2">
      <c r="A254" s="5" t="s">
        <v>402</v>
      </c>
      <c r="B254" s="5" t="s">
        <v>76</v>
      </c>
      <c r="C254" s="6" t="s">
        <v>403</v>
      </c>
      <c r="D254" s="90">
        <v>0</v>
      </c>
      <c r="E254" s="90">
        <v>1000</v>
      </c>
      <c r="F254" s="90">
        <v>1000</v>
      </c>
      <c r="G254" s="90">
        <v>0</v>
      </c>
      <c r="H254" s="90">
        <v>0</v>
      </c>
      <c r="I254" s="90">
        <v>0</v>
      </c>
      <c r="J254" s="64"/>
    </row>
    <row r="255" spans="1:10" ht="45" x14ac:dyDescent="0.2">
      <c r="A255" s="5" t="s">
        <v>462</v>
      </c>
      <c r="B255" s="5" t="s">
        <v>84</v>
      </c>
      <c r="C255" s="6" t="s">
        <v>460</v>
      </c>
      <c r="D255" s="90">
        <f>D256</f>
        <v>0</v>
      </c>
      <c r="E255" s="90">
        <f>E256</f>
        <v>30323.8</v>
      </c>
      <c r="F255" s="90">
        <f t="shared" ref="F255:I255" si="137">F256</f>
        <v>30323.8</v>
      </c>
      <c r="G255" s="90">
        <f t="shared" si="137"/>
        <v>0</v>
      </c>
      <c r="H255" s="90">
        <f t="shared" si="137"/>
        <v>0</v>
      </c>
      <c r="I255" s="90">
        <f t="shared" si="137"/>
        <v>0</v>
      </c>
      <c r="J255" s="64"/>
    </row>
    <row r="256" spans="1:10" ht="45" x14ac:dyDescent="0.2">
      <c r="A256" s="18" t="s">
        <v>463</v>
      </c>
      <c r="B256" s="18" t="s">
        <v>69</v>
      </c>
      <c r="C256" s="19" t="s">
        <v>461</v>
      </c>
      <c r="D256" s="90">
        <v>0</v>
      </c>
      <c r="E256" s="100">
        <v>30323.8</v>
      </c>
      <c r="F256" s="100">
        <v>30323.8</v>
      </c>
      <c r="G256" s="100">
        <v>0</v>
      </c>
      <c r="H256" s="100">
        <v>0</v>
      </c>
      <c r="I256" s="100">
        <v>0</v>
      </c>
      <c r="J256" s="64"/>
    </row>
    <row r="257" spans="1:11" ht="45" x14ac:dyDescent="0.2">
      <c r="A257" s="18" t="s">
        <v>424</v>
      </c>
      <c r="B257" s="18" t="s">
        <v>84</v>
      </c>
      <c r="C257" s="19" t="s">
        <v>398</v>
      </c>
      <c r="D257" s="100">
        <f>D258</f>
        <v>70000</v>
      </c>
      <c r="E257" s="100">
        <f>E258</f>
        <v>0</v>
      </c>
      <c r="F257" s="100">
        <f t="shared" ref="F257:I258" si="138">F258</f>
        <v>29419</v>
      </c>
      <c r="G257" s="100">
        <f t="shared" si="138"/>
        <v>0</v>
      </c>
      <c r="H257" s="100">
        <f t="shared" si="138"/>
        <v>0</v>
      </c>
      <c r="I257" s="100">
        <f t="shared" si="138"/>
        <v>0</v>
      </c>
      <c r="J257" s="64"/>
    </row>
    <row r="258" spans="1:11" ht="45" x14ac:dyDescent="0.2">
      <c r="A258" s="18" t="s">
        <v>425</v>
      </c>
      <c r="B258" s="18" t="s">
        <v>69</v>
      </c>
      <c r="C258" s="19" t="s">
        <v>399</v>
      </c>
      <c r="D258" s="90">
        <v>70000</v>
      </c>
      <c r="E258" s="100">
        <v>0</v>
      </c>
      <c r="F258" s="100">
        <f t="shared" si="138"/>
        <v>29419</v>
      </c>
      <c r="G258" s="100">
        <f t="shared" si="138"/>
        <v>0</v>
      </c>
      <c r="H258" s="100">
        <f t="shared" si="138"/>
        <v>0</v>
      </c>
      <c r="I258" s="100">
        <f t="shared" si="138"/>
        <v>0</v>
      </c>
      <c r="J258" s="64"/>
    </row>
    <row r="259" spans="1:11" x14ac:dyDescent="0.2">
      <c r="A259" s="18" t="s">
        <v>396</v>
      </c>
      <c r="B259" s="18" t="s">
        <v>84</v>
      </c>
      <c r="C259" s="19" t="s">
        <v>397</v>
      </c>
      <c r="D259" s="100">
        <f>D260+D261</f>
        <v>17718</v>
      </c>
      <c r="E259" s="100">
        <f>E260+E261</f>
        <v>29419</v>
      </c>
      <c r="F259" s="100">
        <f t="shared" ref="F259:I259" si="139">F260+F261</f>
        <v>29419</v>
      </c>
      <c r="G259" s="100">
        <f t="shared" si="139"/>
        <v>0</v>
      </c>
      <c r="H259" s="100">
        <f t="shared" si="139"/>
        <v>0</v>
      </c>
      <c r="I259" s="100">
        <f t="shared" si="139"/>
        <v>0</v>
      </c>
      <c r="J259" s="64"/>
    </row>
    <row r="260" spans="1:11" ht="22.5" x14ac:dyDescent="0.2">
      <c r="A260" s="18" t="s">
        <v>375</v>
      </c>
      <c r="B260" s="18" t="s">
        <v>69</v>
      </c>
      <c r="C260" s="19" t="s">
        <v>376</v>
      </c>
      <c r="D260" s="101">
        <v>17718</v>
      </c>
      <c r="E260" s="100">
        <v>27000</v>
      </c>
      <c r="F260" s="100">
        <v>27000</v>
      </c>
      <c r="G260" s="100">
        <v>0</v>
      </c>
      <c r="H260" s="100">
        <v>0</v>
      </c>
      <c r="I260" s="100">
        <v>0</v>
      </c>
      <c r="J260" s="64"/>
    </row>
    <row r="261" spans="1:11" ht="23.25" thickBot="1" x14ac:dyDescent="0.25">
      <c r="A261" s="79" t="s">
        <v>375</v>
      </c>
      <c r="B261" s="80" t="s">
        <v>115</v>
      </c>
      <c r="C261" s="81" t="s">
        <v>376</v>
      </c>
      <c r="D261" s="101">
        <v>0</v>
      </c>
      <c r="E261" s="101">
        <v>2419</v>
      </c>
      <c r="F261" s="101">
        <v>2419</v>
      </c>
      <c r="G261" s="101">
        <v>0</v>
      </c>
      <c r="H261" s="101">
        <v>0</v>
      </c>
      <c r="I261" s="101">
        <v>0</v>
      </c>
      <c r="J261" s="64"/>
    </row>
    <row r="262" spans="1:11" ht="13.5" thickBot="1" x14ac:dyDescent="0.25">
      <c r="A262" s="15" t="s">
        <v>468</v>
      </c>
      <c r="B262" s="82" t="s">
        <v>84</v>
      </c>
      <c r="C262" s="83" t="s">
        <v>465</v>
      </c>
      <c r="D262" s="99">
        <f>D263</f>
        <v>45</v>
      </c>
      <c r="E262" s="99" t="str">
        <f>E263</f>
        <v>380,5</v>
      </c>
      <c r="F262" s="99" t="str">
        <f t="shared" ref="F262:I263" si="140">F263</f>
        <v>380,5</v>
      </c>
      <c r="G262" s="99">
        <f t="shared" si="140"/>
        <v>0</v>
      </c>
      <c r="H262" s="99">
        <f t="shared" si="140"/>
        <v>0</v>
      </c>
      <c r="I262" s="99">
        <f t="shared" si="140"/>
        <v>0</v>
      </c>
      <c r="J262" s="63"/>
    </row>
    <row r="263" spans="1:11" ht="22.5" x14ac:dyDescent="0.2">
      <c r="A263" s="28" t="s">
        <v>469</v>
      </c>
      <c r="B263" s="18" t="s">
        <v>84</v>
      </c>
      <c r="C263" s="19" t="s">
        <v>464</v>
      </c>
      <c r="D263" s="100">
        <f>D264</f>
        <v>45</v>
      </c>
      <c r="E263" s="100" t="str">
        <f>E264</f>
        <v>380,5</v>
      </c>
      <c r="F263" s="100" t="str">
        <f>F264</f>
        <v>380,5</v>
      </c>
      <c r="G263" s="100">
        <f>G264</f>
        <v>0</v>
      </c>
      <c r="H263" s="100">
        <f t="shared" si="140"/>
        <v>0</v>
      </c>
      <c r="I263" s="100">
        <f t="shared" si="140"/>
        <v>0</v>
      </c>
      <c r="J263" s="64"/>
    </row>
    <row r="264" spans="1:11" ht="23.25" thickBot="1" x14ac:dyDescent="0.25">
      <c r="A264" s="9" t="s">
        <v>470</v>
      </c>
      <c r="B264" s="9" t="s">
        <v>76</v>
      </c>
      <c r="C264" s="54" t="s">
        <v>466</v>
      </c>
      <c r="D264" s="94">
        <v>45</v>
      </c>
      <c r="E264" s="94" t="s">
        <v>467</v>
      </c>
      <c r="F264" s="94" t="s">
        <v>467</v>
      </c>
      <c r="G264" s="94">
        <v>0</v>
      </c>
      <c r="H264" s="94">
        <v>0</v>
      </c>
      <c r="I264" s="94">
        <v>0</v>
      </c>
      <c r="J264" s="65"/>
    </row>
    <row r="265" spans="1:11" ht="45.75" thickBot="1" x14ac:dyDescent="0.25">
      <c r="A265" s="86" t="s">
        <v>474</v>
      </c>
      <c r="B265" s="87" t="s">
        <v>84</v>
      </c>
      <c r="C265" s="88" t="s">
        <v>471</v>
      </c>
      <c r="D265" s="99">
        <f>D266</f>
        <v>0</v>
      </c>
      <c r="E265" s="99">
        <f>E266</f>
        <v>0</v>
      </c>
      <c r="F265" s="99">
        <f t="shared" ref="F265:I265" si="141">F266</f>
        <v>318.7</v>
      </c>
      <c r="G265" s="99">
        <f t="shared" si="141"/>
        <v>0</v>
      </c>
      <c r="H265" s="99">
        <f t="shared" si="141"/>
        <v>0</v>
      </c>
      <c r="I265" s="99">
        <f t="shared" si="141"/>
        <v>0</v>
      </c>
      <c r="J265" s="65"/>
    </row>
    <row r="266" spans="1:11" ht="22.5" x14ac:dyDescent="0.2">
      <c r="A266" s="18" t="s">
        <v>475</v>
      </c>
      <c r="B266" s="18" t="s">
        <v>84</v>
      </c>
      <c r="C266" s="85" t="s">
        <v>472</v>
      </c>
      <c r="D266" s="100">
        <f>D267+D268</f>
        <v>0</v>
      </c>
      <c r="E266" s="100">
        <f>E267+E268</f>
        <v>0</v>
      </c>
      <c r="F266" s="100">
        <f t="shared" ref="F266:I266" si="142">F267+F268</f>
        <v>318.7</v>
      </c>
      <c r="G266" s="100">
        <f t="shared" si="142"/>
        <v>0</v>
      </c>
      <c r="H266" s="100">
        <f t="shared" si="142"/>
        <v>0</v>
      </c>
      <c r="I266" s="100">
        <f t="shared" si="142"/>
        <v>0</v>
      </c>
      <c r="J266" s="65"/>
    </row>
    <row r="267" spans="1:11" ht="22.5" x14ac:dyDescent="0.2">
      <c r="A267" s="5" t="s">
        <v>476</v>
      </c>
      <c r="B267" s="5" t="s">
        <v>69</v>
      </c>
      <c r="C267" s="84" t="s">
        <v>473</v>
      </c>
      <c r="D267" s="100">
        <v>0</v>
      </c>
      <c r="E267" s="100">
        <v>0</v>
      </c>
      <c r="F267" s="93" t="s">
        <v>477</v>
      </c>
      <c r="G267" s="90">
        <v>0</v>
      </c>
      <c r="H267" s="90">
        <v>0</v>
      </c>
      <c r="I267" s="90">
        <v>0</v>
      </c>
      <c r="J267" s="65"/>
    </row>
    <row r="268" spans="1:11" ht="22.5" x14ac:dyDescent="0.2">
      <c r="A268" s="5" t="s">
        <v>476</v>
      </c>
      <c r="B268" s="5" t="s">
        <v>115</v>
      </c>
      <c r="C268" s="84" t="s">
        <v>473</v>
      </c>
      <c r="D268" s="100">
        <v>0</v>
      </c>
      <c r="E268" s="100">
        <v>0</v>
      </c>
      <c r="F268" s="93" t="s">
        <v>478</v>
      </c>
      <c r="G268" s="90">
        <v>0</v>
      </c>
      <c r="H268" s="90">
        <v>0</v>
      </c>
      <c r="I268" s="90">
        <v>0</v>
      </c>
      <c r="J268" s="65"/>
    </row>
    <row r="269" spans="1:11" s="37" customFormat="1" ht="21.75" thickBot="1" x14ac:dyDescent="0.25">
      <c r="A269" s="53" t="s">
        <v>12</v>
      </c>
      <c r="B269" s="42" t="s">
        <v>84</v>
      </c>
      <c r="C269" s="78" t="s">
        <v>302</v>
      </c>
      <c r="D269" s="103">
        <f t="shared" ref="D269:I269" si="143">D270</f>
        <v>-410.5</v>
      </c>
      <c r="E269" s="103">
        <f t="shared" si="143"/>
        <v>0</v>
      </c>
      <c r="F269" s="103">
        <f t="shared" si="143"/>
        <v>-992</v>
      </c>
      <c r="G269" s="103">
        <f t="shared" si="143"/>
        <v>0</v>
      </c>
      <c r="H269" s="103">
        <f t="shared" si="143"/>
        <v>0</v>
      </c>
      <c r="I269" s="103">
        <f t="shared" si="143"/>
        <v>0</v>
      </c>
      <c r="J269" s="63"/>
      <c r="K269" s="69"/>
    </row>
    <row r="270" spans="1:11" ht="33.75" x14ac:dyDescent="0.2">
      <c r="A270" s="28" t="s">
        <v>269</v>
      </c>
      <c r="B270" s="18" t="s">
        <v>84</v>
      </c>
      <c r="C270" s="19" t="s">
        <v>270</v>
      </c>
      <c r="D270" s="100">
        <f>D271+D272</f>
        <v>-410.5</v>
      </c>
      <c r="E270" s="100">
        <f>E271+E272</f>
        <v>0</v>
      </c>
      <c r="F270" s="100">
        <f>F271+F272</f>
        <v>-992</v>
      </c>
      <c r="G270" s="100">
        <f t="shared" ref="G270:I270" si="144">G271+G272</f>
        <v>0</v>
      </c>
      <c r="H270" s="100">
        <f t="shared" si="144"/>
        <v>0</v>
      </c>
      <c r="I270" s="100">
        <f t="shared" si="144"/>
        <v>0</v>
      </c>
      <c r="J270" s="64"/>
    </row>
    <row r="271" spans="1:11" ht="33.75" x14ac:dyDescent="0.2">
      <c r="A271" s="29" t="s">
        <v>271</v>
      </c>
      <c r="B271" s="5" t="s">
        <v>115</v>
      </c>
      <c r="C271" s="6" t="s">
        <v>272</v>
      </c>
      <c r="D271" s="90">
        <v>-354.5</v>
      </c>
      <c r="E271" s="90">
        <v>0</v>
      </c>
      <c r="F271" s="90">
        <v>-943.7</v>
      </c>
      <c r="G271" s="90">
        <v>0</v>
      </c>
      <c r="H271" s="90">
        <v>0</v>
      </c>
      <c r="I271" s="90">
        <v>0</v>
      </c>
      <c r="J271" s="64"/>
    </row>
    <row r="272" spans="1:11" ht="34.5" thickBot="1" x14ac:dyDescent="0.25">
      <c r="A272" s="30" t="s">
        <v>271</v>
      </c>
      <c r="B272" s="9" t="s">
        <v>77</v>
      </c>
      <c r="C272" s="22" t="s">
        <v>272</v>
      </c>
      <c r="D272" s="101">
        <v>-56</v>
      </c>
      <c r="E272" s="101">
        <v>0</v>
      </c>
      <c r="F272" s="101">
        <v>-48.3</v>
      </c>
      <c r="G272" s="101">
        <v>0</v>
      </c>
      <c r="H272" s="101">
        <v>0</v>
      </c>
      <c r="I272" s="101">
        <v>0</v>
      </c>
      <c r="J272" s="64"/>
    </row>
    <row r="273" spans="1:11" ht="13.5" thickBot="1" x14ac:dyDescent="0.25">
      <c r="A273" s="111" t="s">
        <v>83</v>
      </c>
      <c r="B273" s="112"/>
      <c r="C273" s="112"/>
      <c r="D273" s="104">
        <f t="shared" ref="D273:I273" si="145">D8+D148</f>
        <v>3210683.1999999993</v>
      </c>
      <c r="E273" s="104">
        <f t="shared" si="145"/>
        <v>3321495.3</v>
      </c>
      <c r="F273" s="104">
        <f t="shared" si="145"/>
        <v>3357717</v>
      </c>
      <c r="G273" s="104">
        <f t="shared" si="145"/>
        <v>2976230.4</v>
      </c>
      <c r="H273" s="104">
        <f t="shared" si="145"/>
        <v>3029960.8</v>
      </c>
      <c r="I273" s="105">
        <f t="shared" si="145"/>
        <v>3181210.7</v>
      </c>
      <c r="J273" s="66"/>
    </row>
    <row r="275" spans="1:11" s="33" customFormat="1" ht="11.25" x14ac:dyDescent="0.2">
      <c r="B275" s="33" t="s">
        <v>442</v>
      </c>
      <c r="H275" s="34"/>
      <c r="I275" s="34"/>
      <c r="J275" s="34"/>
      <c r="K275" s="71"/>
    </row>
    <row r="276" spans="1:11" s="33" customFormat="1" ht="11.25" x14ac:dyDescent="0.2">
      <c r="B276" s="33" t="s">
        <v>443</v>
      </c>
      <c r="G276" s="110" t="s">
        <v>372</v>
      </c>
      <c r="H276" s="110"/>
      <c r="I276" s="39"/>
      <c r="J276" s="55"/>
      <c r="K276" s="71"/>
    </row>
    <row r="277" spans="1:11" x14ac:dyDescent="0.2">
      <c r="G277" s="33"/>
    </row>
    <row r="282" spans="1:11" x14ac:dyDescent="0.2">
      <c r="F282" s="66"/>
    </row>
    <row r="287" spans="1:11" x14ac:dyDescent="0.2">
      <c r="F287" s="38"/>
      <c r="H287" s="51"/>
    </row>
  </sheetData>
  <sheetProtection formatCells="0" formatColumns="0" formatRows="0" insertColumns="0" insertRows="0" insertHyperlinks="0" deleteColumns="0" deleteRows="0" sort="0" autoFilter="0" pivotTables="0"/>
  <mergeCells count="12">
    <mergeCell ref="G276:H276"/>
    <mergeCell ref="A273:C273"/>
    <mergeCell ref="A2:H2"/>
    <mergeCell ref="A3:E3"/>
    <mergeCell ref="A5:A6"/>
    <mergeCell ref="B5:B6"/>
    <mergeCell ref="C5:C6"/>
    <mergeCell ref="E5:E6"/>
    <mergeCell ref="F5:F6"/>
    <mergeCell ref="G5:I5"/>
    <mergeCell ref="H3:I3"/>
    <mergeCell ref="D5:D6"/>
  </mergeCells>
  <phoneticPr fontId="3" type="noConversion"/>
  <pageMargins left="0.19685039370078741" right="0.15748031496062992" top="0.59055118110236227" bottom="0.19685039370078741" header="0.15748031496062992" footer="0.19685039370078741"/>
  <pageSetup paperSize="9" scale="8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dc:description>POI HSSF rep:2.43.2.13</dc:description>
  <cp:lastModifiedBy>Серкова Н.В.</cp:lastModifiedBy>
  <cp:lastPrinted>2022-11-21T12:28:40Z</cp:lastPrinted>
  <dcterms:created xsi:type="dcterms:W3CDTF">2017-10-12T12:57:41Z</dcterms:created>
  <dcterms:modified xsi:type="dcterms:W3CDTF">2023-02-28T13:33:56Z</dcterms:modified>
</cp:coreProperties>
</file>